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defaultThemeVersion="166925"/>
  <mc:AlternateContent xmlns:mc="http://schemas.openxmlformats.org/markup-compatibility/2006">
    <mc:Choice Requires="x15">
      <x15ac:absPath xmlns:x15ac="http://schemas.microsoft.com/office/spreadsheetml/2010/11/ac" url="https://alytausregionas-my.sharepoint.com/personal/girmante_katinaite_stockuviene_alytausregionas_lt/Documents/Darbalaukis/"/>
    </mc:Choice>
  </mc:AlternateContent>
  <xr:revisionPtr revIDLastSave="4" documentId="8_{6ED3A9B8-553A-4C2F-94A8-596DEA99D227}" xr6:coauthVersionLast="47" xr6:coauthVersionMax="47" xr10:uidLastSave="{A58D367B-3F73-4703-A88A-0C22D6C53813}"/>
  <bookViews>
    <workbookView xWindow="-27618" yWindow="-3965" windowWidth="27725" windowHeight="14969" xr2:uid="{00000000-000D-0000-FFFF-FFFF00000000}"/>
  </bookViews>
  <sheets>
    <sheet name="1 lentelė" sheetId="18" r:id="rId1"/>
    <sheet name="2 lentelė" sheetId="17" r:id="rId2"/>
    <sheet name="4-1" sheetId="14" state="hidden" r:id="rId3"/>
    <sheet name="4-2" sheetId="15" state="hidden" r:id="rId4"/>
  </sheets>
  <externalReferences>
    <externalReference r:id="rId5"/>
    <externalReference r:id="rId6"/>
  </externalReferences>
  <definedNames>
    <definedName name="_xlnm._FilterDatabase" localSheetId="0" hidden="1">'1 lentelė'!$B$2:$C$97</definedName>
    <definedName name="_xlnm._FilterDatabase" localSheetId="1" hidden="1">'2 lentelė'!$C$1:$C$1273</definedName>
    <definedName name="_xlnm._FilterDatabase" localSheetId="2" hidden="1">'4-1'!$A$7:$X$184</definedName>
    <definedName name="_xlnm._FilterDatabase" localSheetId="3" hidden="1">'4-2'!$A$8:$AO$184</definedName>
    <definedName name="_xlnm.Print_Area" localSheetId="0">'1 lentelė'!$B$2:$C$97</definedName>
    <definedName name="_xlnm.Print_Area" localSheetId="2">'4-1'!$A$6:$R$183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7" l="1"/>
  <c r="J14" i="17"/>
  <c r="L14" i="17"/>
  <c r="M14" i="17"/>
  <c r="L56" i="17"/>
  <c r="M56" i="17"/>
  <c r="K63" i="17"/>
  <c r="K60" i="17"/>
  <c r="I56" i="17"/>
  <c r="J56" i="17"/>
  <c r="L80" i="17"/>
  <c r="M80" i="17"/>
  <c r="L98" i="17"/>
  <c r="M98" i="17"/>
  <c r="I114" i="17"/>
  <c r="J114" i="17"/>
  <c r="L114" i="17"/>
  <c r="M114" i="17"/>
  <c r="M133" i="17"/>
  <c r="K133" i="17"/>
  <c r="J133" i="17"/>
  <c r="I133" i="17"/>
  <c r="H133" i="17"/>
  <c r="K145" i="17"/>
  <c r="K139" i="17"/>
  <c r="K127" i="17"/>
  <c r="K121" i="17"/>
  <c r="K85" i="17"/>
  <c r="K52" i="17"/>
  <c r="K49" i="17"/>
  <c r="K42" i="17"/>
  <c r="K35" i="17"/>
  <c r="K27" i="17"/>
  <c r="H18" i="17"/>
  <c r="M11" i="17" l="1"/>
  <c r="L11" i="17"/>
  <c r="I11" i="17"/>
  <c r="L77" i="17"/>
  <c r="M77" i="17"/>
  <c r="J11" i="17"/>
  <c r="I80" i="17"/>
  <c r="J80" i="17"/>
  <c r="I98" i="17"/>
  <c r="J98" i="17"/>
  <c r="L133" i="17"/>
  <c r="J77" i="17" l="1"/>
  <c r="I77" i="17"/>
  <c r="H145" i="17"/>
  <c r="H139" i="17"/>
  <c r="H127" i="17"/>
  <c r="H121" i="17"/>
  <c r="K111" i="17"/>
  <c r="H111" i="17"/>
  <c r="K107" i="17"/>
  <c r="H103" i="17"/>
  <c r="K93" i="17"/>
  <c r="H93" i="17"/>
  <c r="K89" i="17"/>
  <c r="H89" i="17"/>
  <c r="H63" i="17"/>
  <c r="H60" i="17"/>
  <c r="H49" i="17"/>
  <c r="K80" i="17" l="1"/>
  <c r="K98" i="17"/>
  <c r="K31" i="17"/>
  <c r="K118" i="17" l="1"/>
  <c r="K114" i="17" s="1"/>
  <c r="K77" i="17" s="1"/>
  <c r="H118" i="17"/>
  <c r="H114" i="17" s="1"/>
  <c r="H107" i="17"/>
  <c r="H98" i="17" s="1"/>
  <c r="H85" i="17"/>
  <c r="H80" i="17" s="1"/>
  <c r="K71" i="17"/>
  <c r="H71" i="17"/>
  <c r="K67" i="17"/>
  <c r="K56" i="17" s="1"/>
  <c r="H67" i="17"/>
  <c r="H52" i="17"/>
  <c r="K46" i="17"/>
  <c r="H46" i="17"/>
  <c r="H42" i="17"/>
  <c r="H35" i="17"/>
  <c r="H31" i="17"/>
  <c r="H27" i="17"/>
  <c r="K23" i="17"/>
  <c r="H23" i="17"/>
  <c r="H77" i="17" l="1"/>
  <c r="H14" i="17"/>
  <c r="K14" i="17"/>
  <c r="K11" i="17" s="1"/>
  <c r="H56" i="17"/>
  <c r="AH24" i="14"/>
  <c r="AH23" i="14"/>
  <c r="AH22" i="14"/>
  <c r="AH21" i="14"/>
  <c r="AH20" i="14"/>
  <c r="AH19" i="14"/>
  <c r="AH18" i="14"/>
  <c r="AH17" i="14"/>
  <c r="AH16" i="14"/>
  <c r="AH15" i="14"/>
  <c r="AH14" i="14"/>
  <c r="AH13" i="14"/>
  <c r="AH12" i="14"/>
  <c r="AH11" i="14"/>
  <c r="AH10" i="14"/>
  <c r="AH9" i="14"/>
  <c r="AH8" i="14"/>
  <c r="AH7" i="14"/>
  <c r="AH6" i="14"/>
  <c r="AH5" i="14"/>
  <c r="AH4" i="14"/>
  <c r="AH3" i="14"/>
  <c r="AH2" i="14"/>
  <c r="AJ1" i="14"/>
  <c r="H11" i="17" l="1"/>
  <c r="AH1" i="14"/>
  <c r="Q44" i="15" l="1"/>
  <c r="P44" i="15"/>
  <c r="O44" i="15"/>
  <c r="K44" i="15"/>
  <c r="L44" i="15"/>
  <c r="J44" i="15"/>
  <c r="AA176" i="15"/>
  <c r="Z176" i="15"/>
  <c r="Y176" i="15"/>
  <c r="V176" i="15"/>
  <c r="U176" i="15"/>
  <c r="T176" i="15"/>
  <c r="Q176" i="15"/>
  <c r="P176" i="15"/>
  <c r="O176" i="15"/>
  <c r="K176" i="15"/>
  <c r="L176" i="15"/>
  <c r="J176" i="15"/>
  <c r="K172" i="15"/>
  <c r="L172" i="15"/>
  <c r="J172" i="15"/>
  <c r="V163" i="15"/>
  <c r="U163" i="15"/>
  <c r="T163" i="15"/>
  <c r="Q163" i="15"/>
  <c r="P163" i="15"/>
  <c r="O163" i="15"/>
  <c r="K163" i="15"/>
  <c r="L163" i="15"/>
  <c r="J163" i="15"/>
  <c r="K156" i="15"/>
  <c r="L156" i="15"/>
  <c r="J156" i="15"/>
  <c r="K150" i="15"/>
  <c r="L150" i="15"/>
  <c r="J150" i="15"/>
  <c r="K143" i="15"/>
  <c r="L143" i="15"/>
  <c r="J143" i="15"/>
  <c r="Q137" i="15"/>
  <c r="P137" i="15"/>
  <c r="O137" i="15"/>
  <c r="K137" i="15"/>
  <c r="L137" i="15"/>
  <c r="J137" i="15"/>
  <c r="Q124" i="15"/>
  <c r="P124" i="15"/>
  <c r="O124" i="15"/>
  <c r="K124" i="15"/>
  <c r="L124" i="15"/>
  <c r="J124" i="15"/>
  <c r="AF117" i="15"/>
  <c r="AE117" i="15"/>
  <c r="AD117" i="15"/>
  <c r="AA117" i="15"/>
  <c r="Z117" i="15"/>
  <c r="Y117" i="15"/>
  <c r="V117" i="15"/>
  <c r="U117" i="15"/>
  <c r="T117" i="15"/>
  <c r="Q117" i="15"/>
  <c r="P117" i="15"/>
  <c r="O117" i="15"/>
  <c r="K117" i="15"/>
  <c r="L117" i="15"/>
  <c r="J117" i="15"/>
  <c r="Q111" i="15"/>
  <c r="P111" i="15"/>
  <c r="O111" i="15"/>
  <c r="K111" i="15"/>
  <c r="L111" i="15"/>
  <c r="J111" i="15"/>
  <c r="Q105" i="15"/>
  <c r="P105" i="15"/>
  <c r="O105" i="15"/>
  <c r="K105" i="15"/>
  <c r="L105" i="15"/>
  <c r="J105" i="15"/>
  <c r="V94" i="15"/>
  <c r="U94" i="15"/>
  <c r="T94" i="15"/>
  <c r="Q94" i="15"/>
  <c r="P94" i="15"/>
  <c r="O94" i="15"/>
  <c r="K94" i="15"/>
  <c r="L94" i="15"/>
  <c r="J94" i="15"/>
  <c r="K88" i="15"/>
  <c r="L88" i="15"/>
  <c r="J88" i="15"/>
  <c r="V83" i="15"/>
  <c r="U83" i="15"/>
  <c r="T83" i="15"/>
  <c r="Q83" i="15"/>
  <c r="P83" i="15"/>
  <c r="O83" i="15"/>
  <c r="K83" i="15"/>
  <c r="L83" i="15"/>
  <c r="J83" i="15"/>
  <c r="K80" i="15"/>
  <c r="L80" i="15"/>
  <c r="J80" i="15"/>
  <c r="Q73" i="15"/>
  <c r="P73" i="15"/>
  <c r="O73" i="15"/>
  <c r="K73" i="15"/>
  <c r="L73" i="15"/>
  <c r="J73" i="15"/>
  <c r="K68" i="15"/>
  <c r="L68" i="15"/>
  <c r="J68" i="15"/>
  <c r="K64" i="15"/>
  <c r="L64" i="15"/>
  <c r="J64" i="15"/>
  <c r="AF56" i="15"/>
  <c r="AE56" i="15"/>
  <c r="AD56" i="15"/>
  <c r="AA56" i="15"/>
  <c r="Z56" i="15"/>
  <c r="Y56" i="15"/>
  <c r="V56" i="15"/>
  <c r="U56" i="15"/>
  <c r="T56" i="15"/>
  <c r="Q56" i="15"/>
  <c r="P56" i="15"/>
  <c r="O56" i="15"/>
  <c r="K56" i="15"/>
  <c r="L56" i="15"/>
  <c r="J56" i="15"/>
  <c r="Q52" i="15"/>
  <c r="P52" i="15"/>
  <c r="O52" i="15"/>
  <c r="K52" i="15"/>
  <c r="L52" i="15"/>
  <c r="J52" i="15"/>
  <c r="Q38" i="15"/>
  <c r="P38" i="15"/>
  <c r="O38" i="15"/>
  <c r="K38" i="15"/>
  <c r="L38" i="15"/>
  <c r="J38" i="15"/>
  <c r="K12" i="15"/>
  <c r="L12" i="15"/>
  <c r="O12" i="15"/>
  <c r="P12" i="15"/>
  <c r="Q12" i="15"/>
  <c r="T12" i="15"/>
  <c r="U12" i="15"/>
  <c r="V12" i="15"/>
  <c r="W12" i="15"/>
  <c r="J12" i="15"/>
  <c r="H12" i="14" l="1"/>
  <c r="H13" i="14"/>
  <c r="H14" i="14"/>
  <c r="H15" i="14"/>
  <c r="H16" i="14"/>
  <c r="H17" i="14"/>
  <c r="H18" i="14"/>
  <c r="H19" i="14"/>
  <c r="H20" i="14"/>
  <c r="H21" i="14"/>
  <c r="H22" i="14"/>
  <c r="H23" i="14"/>
  <c r="H24" i="14"/>
  <c r="H25" i="14"/>
  <c r="H26" i="14"/>
  <c r="H27" i="14"/>
  <c r="H28" i="14"/>
  <c r="H29" i="14"/>
  <c r="H30" i="14"/>
  <c r="H31" i="14"/>
  <c r="H32" i="14"/>
  <c r="H33" i="14"/>
  <c r="H34" i="14"/>
  <c r="H35" i="14"/>
  <c r="H36" i="14"/>
  <c r="H38" i="14"/>
  <c r="H39" i="14"/>
  <c r="H40" i="14"/>
  <c r="H41" i="14"/>
  <c r="H42" i="14"/>
  <c r="H44" i="14"/>
  <c r="H45" i="14"/>
  <c r="H46" i="14"/>
  <c r="H47" i="14"/>
  <c r="H48" i="14"/>
  <c r="H49" i="14"/>
  <c r="H50" i="14"/>
  <c r="H52" i="14"/>
  <c r="H53" i="14"/>
  <c r="H54" i="14"/>
  <c r="H56" i="14"/>
  <c r="H57" i="14"/>
  <c r="H58" i="14"/>
  <c r="H59" i="14"/>
  <c r="H60" i="14"/>
  <c r="H62" i="14"/>
  <c r="H64" i="14"/>
  <c r="H65" i="14"/>
  <c r="H66" i="14"/>
  <c r="H68" i="14"/>
  <c r="H69" i="14"/>
  <c r="H70" i="14"/>
  <c r="H71" i="14"/>
  <c r="H73" i="14"/>
  <c r="H74" i="14"/>
  <c r="H75" i="14"/>
  <c r="H76" i="14"/>
  <c r="H77" i="14"/>
  <c r="H80" i="14"/>
  <c r="H81" i="14"/>
  <c r="H82" i="14"/>
  <c r="H83" i="14"/>
  <c r="H84" i="14"/>
  <c r="H85" i="14"/>
  <c r="H86" i="14"/>
  <c r="H87" i="14"/>
  <c r="H88" i="14"/>
  <c r="H89" i="14"/>
  <c r="H90" i="14"/>
  <c r="H91" i="14"/>
  <c r="H92" i="14"/>
  <c r="H93" i="14"/>
  <c r="H94" i="14"/>
  <c r="H95" i="14"/>
  <c r="H96" i="14"/>
  <c r="H97" i="14"/>
  <c r="H98" i="14"/>
  <c r="H99" i="14"/>
  <c r="H100" i="14"/>
  <c r="H105" i="14"/>
  <c r="H106" i="14"/>
  <c r="H107" i="14"/>
  <c r="H108" i="14"/>
  <c r="H109" i="14"/>
  <c r="H111" i="14"/>
  <c r="H112" i="14"/>
  <c r="H113" i="14"/>
  <c r="H114" i="14"/>
  <c r="H115" i="14"/>
  <c r="H117" i="14"/>
  <c r="H118" i="14"/>
  <c r="H119" i="14"/>
  <c r="H120" i="14"/>
  <c r="H121" i="14"/>
  <c r="H124" i="14"/>
  <c r="H125" i="14"/>
  <c r="H126" i="14"/>
  <c r="H127" i="14"/>
  <c r="H128" i="14"/>
  <c r="H129" i="14"/>
  <c r="H130" i="14"/>
  <c r="H131" i="14"/>
  <c r="H132" i="14"/>
  <c r="H133" i="14"/>
  <c r="H134" i="14"/>
  <c r="H135" i="14"/>
  <c r="H137" i="14"/>
  <c r="H138" i="14"/>
  <c r="H139" i="14"/>
  <c r="H140" i="14"/>
  <c r="H141" i="14"/>
  <c r="H143" i="14"/>
  <c r="H144" i="14"/>
  <c r="H145" i="14"/>
  <c r="H146" i="14"/>
  <c r="H147" i="14"/>
  <c r="H150" i="14"/>
  <c r="H151" i="14"/>
  <c r="H152" i="14"/>
  <c r="H153" i="14"/>
  <c r="H154" i="14"/>
  <c r="H156" i="14"/>
  <c r="H157" i="14"/>
  <c r="H158" i="14"/>
  <c r="H159" i="14"/>
  <c r="H160" i="14"/>
  <c r="H162" i="14"/>
  <c r="H163" i="14"/>
  <c r="H164" i="14"/>
  <c r="H165" i="14"/>
  <c r="H166" i="14"/>
  <c r="H167" i="14"/>
  <c r="H172" i="14"/>
  <c r="H173" i="14"/>
  <c r="H176" i="14"/>
  <c r="H177" i="14"/>
  <c r="H178" i="14"/>
  <c r="H179" i="14"/>
  <c r="H180" i="14"/>
  <c r="H181" i="14"/>
  <c r="H183" i="14"/>
  <c r="J11" i="14"/>
  <c r="J37" i="14"/>
  <c r="J43" i="14"/>
  <c r="J51" i="14"/>
  <c r="J55" i="14"/>
  <c r="J61" i="14"/>
  <c r="J63" i="14"/>
  <c r="J67" i="14"/>
  <c r="J72" i="14"/>
  <c r="H72" i="14" s="1"/>
  <c r="J79" i="14"/>
  <c r="J78" i="14" s="1"/>
  <c r="J104" i="14"/>
  <c r="H104" i="14" s="1"/>
  <c r="J110" i="14"/>
  <c r="J116" i="14"/>
  <c r="J123" i="14"/>
  <c r="H123" i="14" s="1"/>
  <c r="J136" i="14"/>
  <c r="J142" i="14"/>
  <c r="J149" i="14"/>
  <c r="J155" i="14"/>
  <c r="J161" i="14"/>
  <c r="J171" i="14"/>
  <c r="J175" i="14"/>
  <c r="J174" i="14" s="1"/>
  <c r="O40" i="14"/>
  <c r="O42" i="14"/>
  <c r="O45" i="14"/>
  <c r="O50" i="14"/>
  <c r="O52" i="14"/>
  <c r="O66" i="14"/>
  <c r="O70" i="14"/>
  <c r="O80" i="14"/>
  <c r="O81" i="14"/>
  <c r="O84" i="14"/>
  <c r="O85" i="14"/>
  <c r="O86" i="14"/>
  <c r="O173" i="14"/>
  <c r="M170" i="14"/>
  <c r="L11" i="14"/>
  <c r="M11" i="14"/>
  <c r="N11" i="14"/>
  <c r="K12" i="14"/>
  <c r="K13" i="14"/>
  <c r="K14" i="14"/>
  <c r="K15" i="14"/>
  <c r="K16" i="14"/>
  <c r="K17" i="14"/>
  <c r="K18" i="14"/>
  <c r="K19" i="14"/>
  <c r="K20" i="14"/>
  <c r="K21" i="14"/>
  <c r="K22" i="14"/>
  <c r="K23" i="14"/>
  <c r="K24" i="14"/>
  <c r="K25" i="14"/>
  <c r="K26" i="14"/>
  <c r="K27" i="14"/>
  <c r="K28" i="14"/>
  <c r="K29" i="14"/>
  <c r="K30" i="14"/>
  <c r="K31" i="14"/>
  <c r="K32" i="14"/>
  <c r="K33" i="14"/>
  <c r="K34" i="14"/>
  <c r="L38" i="14"/>
  <c r="U38" i="14" s="1"/>
  <c r="M38" i="14"/>
  <c r="AA38" i="14" s="1"/>
  <c r="N38" i="14"/>
  <c r="L39" i="14"/>
  <c r="Z39" i="14" s="1"/>
  <c r="M39" i="14"/>
  <c r="V39" i="14" s="1"/>
  <c r="N39" i="14"/>
  <c r="L40" i="14"/>
  <c r="U40" i="14" s="1"/>
  <c r="M40" i="14"/>
  <c r="N40" i="14"/>
  <c r="L41" i="14"/>
  <c r="M41" i="14"/>
  <c r="AA41" i="14" s="1"/>
  <c r="N41" i="14"/>
  <c r="L42" i="14"/>
  <c r="Z42" i="14" s="1"/>
  <c r="M42" i="14"/>
  <c r="AA42" i="14" s="1"/>
  <c r="N42" i="14"/>
  <c r="L44" i="14"/>
  <c r="M44" i="14"/>
  <c r="N44" i="14"/>
  <c r="L45" i="14"/>
  <c r="M45" i="14"/>
  <c r="AA45" i="14" s="1"/>
  <c r="N45" i="14"/>
  <c r="L46" i="14"/>
  <c r="M46" i="14"/>
  <c r="AA46" i="14" s="1"/>
  <c r="N46" i="14"/>
  <c r="L47" i="14"/>
  <c r="Z47" i="14" s="1"/>
  <c r="M47" i="14"/>
  <c r="AA47" i="14" s="1"/>
  <c r="N47" i="14"/>
  <c r="L48" i="14"/>
  <c r="M48" i="14"/>
  <c r="AA48" i="14" s="1"/>
  <c r="N48" i="14"/>
  <c r="L49" i="14"/>
  <c r="U49" i="14" s="1"/>
  <c r="M49" i="14"/>
  <c r="V49" i="14" s="1"/>
  <c r="N49" i="14"/>
  <c r="K52" i="14"/>
  <c r="L53" i="14"/>
  <c r="M53" i="14"/>
  <c r="N53" i="14"/>
  <c r="L54" i="14"/>
  <c r="M54" i="14"/>
  <c r="N54" i="14"/>
  <c r="L56" i="14"/>
  <c r="Z56" i="14" s="1"/>
  <c r="M56" i="14"/>
  <c r="N56" i="14"/>
  <c r="L57" i="14"/>
  <c r="Z57" i="14" s="1"/>
  <c r="M57" i="14"/>
  <c r="AA57" i="14" s="1"/>
  <c r="N57" i="14"/>
  <c r="L58" i="14"/>
  <c r="Z58" i="14" s="1"/>
  <c r="M58" i="14"/>
  <c r="V58" i="14" s="1"/>
  <c r="N58" i="14"/>
  <c r="L59" i="14"/>
  <c r="Z59" i="14" s="1"/>
  <c r="M59" i="14"/>
  <c r="V59" i="14" s="1"/>
  <c r="N59" i="14"/>
  <c r="L60" i="14"/>
  <c r="Z60" i="14" s="1"/>
  <c r="M60" i="14"/>
  <c r="N60" i="14"/>
  <c r="L62" i="14"/>
  <c r="Z62" i="14" s="1"/>
  <c r="M62" i="14"/>
  <c r="M61" i="14" s="1"/>
  <c r="N62" i="14"/>
  <c r="N61" i="14" s="1"/>
  <c r="L64" i="14"/>
  <c r="U64" i="14" s="1"/>
  <c r="M64" i="14"/>
  <c r="AA64" i="14" s="1"/>
  <c r="N64" i="14"/>
  <c r="L65" i="14"/>
  <c r="Z65" i="14" s="1"/>
  <c r="M65" i="14"/>
  <c r="N65" i="14"/>
  <c r="L66" i="14"/>
  <c r="Z66" i="14" s="1"/>
  <c r="M66" i="14"/>
  <c r="AA66" i="14" s="1"/>
  <c r="N66" i="14"/>
  <c r="L68" i="14"/>
  <c r="M68" i="14"/>
  <c r="AA68" i="14" s="1"/>
  <c r="N68" i="14"/>
  <c r="L69" i="14"/>
  <c r="M69" i="14"/>
  <c r="AA69" i="14" s="1"/>
  <c r="N69" i="14"/>
  <c r="L70" i="14"/>
  <c r="Z70" i="14" s="1"/>
  <c r="M70" i="14"/>
  <c r="N70" i="14"/>
  <c r="L71" i="14"/>
  <c r="Z71" i="14" s="1"/>
  <c r="M71" i="14"/>
  <c r="N71" i="14"/>
  <c r="L73" i="14"/>
  <c r="Z73" i="14" s="1"/>
  <c r="M73" i="14"/>
  <c r="V73" i="14" s="1"/>
  <c r="N73" i="14"/>
  <c r="L74" i="14"/>
  <c r="Z74" i="14" s="1"/>
  <c r="M74" i="14"/>
  <c r="AA74" i="14" s="1"/>
  <c r="N74" i="14"/>
  <c r="L75" i="14"/>
  <c r="Z75" i="14" s="1"/>
  <c r="M75" i="14"/>
  <c r="AA75" i="14" s="1"/>
  <c r="N75" i="14"/>
  <c r="L76" i="14"/>
  <c r="Z76" i="14" s="1"/>
  <c r="M76" i="14"/>
  <c r="N76" i="14"/>
  <c r="L77" i="14"/>
  <c r="M77" i="14"/>
  <c r="V77" i="14" s="1"/>
  <c r="N77" i="14"/>
  <c r="L80" i="14"/>
  <c r="Z80" i="14" s="1"/>
  <c r="M80" i="14"/>
  <c r="V80" i="14" s="1"/>
  <c r="N80" i="14"/>
  <c r="L81" i="14"/>
  <c r="Z81" i="14" s="1"/>
  <c r="M81" i="14"/>
  <c r="AA81" i="14" s="1"/>
  <c r="N81" i="14"/>
  <c r="L83" i="14"/>
  <c r="Z83" i="14" s="1"/>
  <c r="M83" i="14"/>
  <c r="M82" i="14" s="1"/>
  <c r="AA82" i="14" s="1"/>
  <c r="N83" i="14"/>
  <c r="N82" i="14" s="1"/>
  <c r="K85" i="14"/>
  <c r="L88" i="14"/>
  <c r="Z88" i="14" s="1"/>
  <c r="M88" i="14"/>
  <c r="N88" i="14"/>
  <c r="L89" i="14"/>
  <c r="M89" i="14"/>
  <c r="AA89" i="14" s="1"/>
  <c r="N89" i="14"/>
  <c r="L90" i="14"/>
  <c r="M90" i="14"/>
  <c r="AA90" i="14" s="1"/>
  <c r="N90" i="14"/>
  <c r="L91" i="14"/>
  <c r="M91" i="14"/>
  <c r="AA91" i="14" s="1"/>
  <c r="N91" i="14"/>
  <c r="L92" i="14"/>
  <c r="U92" i="14" s="1"/>
  <c r="M92" i="14"/>
  <c r="V92" i="14" s="1"/>
  <c r="N92" i="14"/>
  <c r="L94" i="14"/>
  <c r="Z94" i="14" s="1"/>
  <c r="M94" i="14"/>
  <c r="AA94" i="14" s="1"/>
  <c r="N94" i="14"/>
  <c r="L95" i="14"/>
  <c r="M95" i="14"/>
  <c r="AA95" i="14" s="1"/>
  <c r="N95" i="14"/>
  <c r="L96" i="14"/>
  <c r="Z96" i="14" s="1"/>
  <c r="M96" i="14"/>
  <c r="N96" i="14"/>
  <c r="L97" i="14"/>
  <c r="M97" i="14"/>
  <c r="AA97" i="14" s="1"/>
  <c r="N97" i="14"/>
  <c r="L98" i="14"/>
  <c r="Z98" i="14" s="1"/>
  <c r="M98" i="14"/>
  <c r="AA98" i="14" s="1"/>
  <c r="N98" i="14"/>
  <c r="L99" i="14"/>
  <c r="Z99" i="14" s="1"/>
  <c r="M99" i="14"/>
  <c r="V99" i="14" s="1"/>
  <c r="N99" i="14"/>
  <c r="L100" i="14"/>
  <c r="Z100" i="14" s="1"/>
  <c r="M100" i="14"/>
  <c r="V100" i="14" s="1"/>
  <c r="N100" i="14"/>
  <c r="L105" i="14"/>
  <c r="M105" i="14"/>
  <c r="N105" i="14"/>
  <c r="L106" i="14"/>
  <c r="M106" i="14"/>
  <c r="N106" i="14"/>
  <c r="L107" i="14"/>
  <c r="Z107" i="14" s="1"/>
  <c r="M107" i="14"/>
  <c r="AA107" i="14" s="1"/>
  <c r="N107" i="14"/>
  <c r="L108" i="14"/>
  <c r="M108" i="14"/>
  <c r="N108" i="14"/>
  <c r="L109" i="14"/>
  <c r="M109" i="14"/>
  <c r="N109" i="14"/>
  <c r="L111" i="14"/>
  <c r="Z111" i="14" s="1"/>
  <c r="M111" i="14"/>
  <c r="N111" i="14"/>
  <c r="L112" i="14"/>
  <c r="M112" i="14"/>
  <c r="N112" i="14"/>
  <c r="L113" i="14"/>
  <c r="M113" i="14"/>
  <c r="N113" i="14"/>
  <c r="L114" i="14"/>
  <c r="M114" i="14"/>
  <c r="N114" i="14"/>
  <c r="L115" i="14"/>
  <c r="M115" i="14"/>
  <c r="N115" i="14"/>
  <c r="L117" i="14"/>
  <c r="M117" i="14"/>
  <c r="AA117" i="14" s="1"/>
  <c r="N117" i="14"/>
  <c r="L118" i="14"/>
  <c r="M118" i="14"/>
  <c r="N118" i="14"/>
  <c r="L119" i="14"/>
  <c r="M119" i="14"/>
  <c r="V119" i="14" s="1"/>
  <c r="N119" i="14"/>
  <c r="L120" i="14"/>
  <c r="M120" i="14"/>
  <c r="AA120" i="14" s="1"/>
  <c r="N120" i="14"/>
  <c r="L121" i="14"/>
  <c r="Z121" i="14" s="1"/>
  <c r="M121" i="14"/>
  <c r="AA121" i="14" s="1"/>
  <c r="N121" i="14"/>
  <c r="L124" i="14"/>
  <c r="U124" i="14" s="1"/>
  <c r="M124" i="14"/>
  <c r="V124" i="14" s="1"/>
  <c r="N124" i="14"/>
  <c r="L125" i="14"/>
  <c r="M125" i="14"/>
  <c r="N125" i="14"/>
  <c r="L126" i="14"/>
  <c r="M126" i="14"/>
  <c r="V126" i="14" s="1"/>
  <c r="N126" i="14"/>
  <c r="L127" i="14"/>
  <c r="M127" i="14"/>
  <c r="N127" i="14"/>
  <c r="L128" i="14"/>
  <c r="Z128" i="14" s="1"/>
  <c r="M128" i="14"/>
  <c r="V128" i="14" s="1"/>
  <c r="N128" i="14"/>
  <c r="L129" i="14"/>
  <c r="M129" i="14"/>
  <c r="AA129" i="14" s="1"/>
  <c r="N129" i="14"/>
  <c r="L130" i="14"/>
  <c r="U130" i="14" s="1"/>
  <c r="M130" i="14"/>
  <c r="AA130" i="14" s="1"/>
  <c r="N130" i="14"/>
  <c r="L131" i="14"/>
  <c r="M131" i="14"/>
  <c r="AA131" i="14" s="1"/>
  <c r="N131" i="14"/>
  <c r="L132" i="14"/>
  <c r="M132" i="14"/>
  <c r="N132" i="14"/>
  <c r="L133" i="14"/>
  <c r="M133" i="14"/>
  <c r="AA133" i="14" s="1"/>
  <c r="N133" i="14"/>
  <c r="L134" i="14"/>
  <c r="M134" i="14"/>
  <c r="AA134" i="14" s="1"/>
  <c r="N134" i="14"/>
  <c r="L135" i="14"/>
  <c r="Z135" i="14" s="1"/>
  <c r="M135" i="14"/>
  <c r="AA135" i="14" s="1"/>
  <c r="N135" i="14"/>
  <c r="L137" i="14"/>
  <c r="Z137" i="14" s="1"/>
  <c r="M137" i="14"/>
  <c r="AA137" i="14" s="1"/>
  <c r="N137" i="14"/>
  <c r="L138" i="14"/>
  <c r="U138" i="14" s="1"/>
  <c r="M138" i="14"/>
  <c r="N138" i="14"/>
  <c r="L139" i="14"/>
  <c r="M139" i="14"/>
  <c r="N139" i="14"/>
  <c r="L140" i="14"/>
  <c r="Z140" i="14" s="1"/>
  <c r="M140" i="14"/>
  <c r="N140" i="14"/>
  <c r="L141" i="14"/>
  <c r="Z141" i="14" s="1"/>
  <c r="M141" i="14"/>
  <c r="AA141" i="14" s="1"/>
  <c r="N141" i="14"/>
  <c r="L143" i="14"/>
  <c r="Z143" i="14" s="1"/>
  <c r="M143" i="14"/>
  <c r="N143" i="14"/>
  <c r="L144" i="14"/>
  <c r="M144" i="14"/>
  <c r="V144" i="14" s="1"/>
  <c r="N144" i="14"/>
  <c r="L145" i="14"/>
  <c r="Z145" i="14" s="1"/>
  <c r="M145" i="14"/>
  <c r="AA145" i="14" s="1"/>
  <c r="N145" i="14"/>
  <c r="L146" i="14"/>
  <c r="Z146" i="14" s="1"/>
  <c r="M146" i="14"/>
  <c r="AA146" i="14" s="1"/>
  <c r="N146" i="14"/>
  <c r="L147" i="14"/>
  <c r="Z147" i="14" s="1"/>
  <c r="M147" i="14"/>
  <c r="AA147" i="14" s="1"/>
  <c r="N147" i="14"/>
  <c r="L150" i="14"/>
  <c r="M150" i="14"/>
  <c r="AA150" i="14" s="1"/>
  <c r="N150" i="14"/>
  <c r="L151" i="14"/>
  <c r="M151" i="14"/>
  <c r="N151" i="14"/>
  <c r="L152" i="14"/>
  <c r="M152" i="14"/>
  <c r="AA152" i="14" s="1"/>
  <c r="N152" i="14"/>
  <c r="L153" i="14"/>
  <c r="M153" i="14"/>
  <c r="AA153" i="14" s="1"/>
  <c r="N153" i="14"/>
  <c r="L154" i="14"/>
  <c r="M154" i="14"/>
  <c r="AA154" i="14" s="1"/>
  <c r="N154" i="14"/>
  <c r="L156" i="14"/>
  <c r="M156" i="14"/>
  <c r="N156" i="14"/>
  <c r="L157" i="14"/>
  <c r="M157" i="14"/>
  <c r="AA157" i="14" s="1"/>
  <c r="N157" i="14"/>
  <c r="L158" i="14"/>
  <c r="M158" i="14"/>
  <c r="V158" i="14" s="1"/>
  <c r="N158" i="14"/>
  <c r="L159" i="14"/>
  <c r="M159" i="14"/>
  <c r="AA159" i="14" s="1"/>
  <c r="N159" i="14"/>
  <c r="L160" i="14"/>
  <c r="Z160" i="14" s="1"/>
  <c r="M160" i="14"/>
  <c r="AA160" i="14" s="1"/>
  <c r="N160" i="14"/>
  <c r="L163" i="14"/>
  <c r="Z163" i="14" s="1"/>
  <c r="M163" i="14"/>
  <c r="AA163" i="14" s="1"/>
  <c r="N163" i="14"/>
  <c r="L164" i="14"/>
  <c r="M164" i="14"/>
  <c r="AA164" i="14" s="1"/>
  <c r="N164" i="14"/>
  <c r="L165" i="14"/>
  <c r="Z165" i="14" s="1"/>
  <c r="M165" i="14"/>
  <c r="AA165" i="14" s="1"/>
  <c r="N165" i="14"/>
  <c r="L166" i="14"/>
  <c r="Z166" i="14" s="1"/>
  <c r="M166" i="14"/>
  <c r="AA166" i="14" s="1"/>
  <c r="N166" i="14"/>
  <c r="L167" i="14"/>
  <c r="Z167" i="14" s="1"/>
  <c r="M167" i="14"/>
  <c r="AA167" i="14" s="1"/>
  <c r="N167" i="14"/>
  <c r="L171" i="14"/>
  <c r="L170" i="14" s="1"/>
  <c r="N171" i="14"/>
  <c r="N170" i="14" s="1"/>
  <c r="M172" i="14"/>
  <c r="V172" i="14" s="1"/>
  <c r="L176" i="14"/>
  <c r="Z176" i="14" s="1"/>
  <c r="M176" i="14"/>
  <c r="AA176" i="14" s="1"/>
  <c r="N176" i="14"/>
  <c r="L177" i="14"/>
  <c r="Z177" i="14" s="1"/>
  <c r="M177" i="14"/>
  <c r="AA177" i="14" s="1"/>
  <c r="N177" i="14"/>
  <c r="L178" i="14"/>
  <c r="Z178" i="14" s="1"/>
  <c r="M178" i="14"/>
  <c r="AA178" i="14" s="1"/>
  <c r="N178" i="14"/>
  <c r="L179" i="14"/>
  <c r="Z179" i="14" s="1"/>
  <c r="M179" i="14"/>
  <c r="AA179" i="14" s="1"/>
  <c r="N179" i="14"/>
  <c r="L180" i="14"/>
  <c r="Z180" i="14" s="1"/>
  <c r="M180" i="14"/>
  <c r="N180" i="14"/>
  <c r="AB180" i="14" s="1"/>
  <c r="L181" i="14"/>
  <c r="Z181" i="14" s="1"/>
  <c r="M181" i="14"/>
  <c r="V181" i="14" s="1"/>
  <c r="N181" i="14"/>
  <c r="AB181" i="14" s="1"/>
  <c r="L182" i="14"/>
  <c r="Z182" i="14" s="1"/>
  <c r="M182" i="14"/>
  <c r="AA182" i="14" s="1"/>
  <c r="N182" i="14"/>
  <c r="L183" i="14"/>
  <c r="M183" i="14"/>
  <c r="AA183" i="14" s="1"/>
  <c r="N183" i="14"/>
  <c r="C181" i="15"/>
  <c r="C180" i="15"/>
  <c r="C179" i="15"/>
  <c r="C177" i="15"/>
  <c r="C164" i="15"/>
  <c r="C160" i="15"/>
  <c r="C158" i="15"/>
  <c r="C157" i="15"/>
  <c r="C155" i="15"/>
  <c r="C153" i="15"/>
  <c r="C152" i="15"/>
  <c r="C151" i="15"/>
  <c r="C134" i="15"/>
  <c r="C133" i="15"/>
  <c r="C132" i="15"/>
  <c r="C130" i="15"/>
  <c r="C128" i="15"/>
  <c r="C127" i="15"/>
  <c r="C126" i="15"/>
  <c r="C125" i="15"/>
  <c r="C120" i="15"/>
  <c r="C116" i="15"/>
  <c r="C115" i="15"/>
  <c r="C114" i="15"/>
  <c r="C113" i="15"/>
  <c r="C110" i="15"/>
  <c r="C109" i="15"/>
  <c r="C107" i="15"/>
  <c r="C100" i="15"/>
  <c r="C98" i="15"/>
  <c r="C96" i="15"/>
  <c r="C95" i="15"/>
  <c r="C92" i="15"/>
  <c r="C91" i="15"/>
  <c r="C90" i="15"/>
  <c r="C89" i="15"/>
  <c r="C70" i="15"/>
  <c r="C69" i="15"/>
  <c r="C66" i="15"/>
  <c r="AN56" i="15"/>
  <c r="AM56" i="15"/>
  <c r="AL56" i="15"/>
  <c r="C55" i="15"/>
  <c r="C54" i="15"/>
  <c r="C48" i="15"/>
  <c r="C46" i="15"/>
  <c r="C45" i="15"/>
  <c r="AF183" i="14"/>
  <c r="AE183" i="14"/>
  <c r="AD183" i="14"/>
  <c r="AF182" i="14"/>
  <c r="AE182" i="14"/>
  <c r="AD181" i="14"/>
  <c r="AF180" i="14"/>
  <c r="U180" i="14"/>
  <c r="AE179" i="14"/>
  <c r="AD179" i="14"/>
  <c r="O178" i="14"/>
  <c r="AE178" i="14"/>
  <c r="U178" i="14"/>
  <c r="AE177" i="14"/>
  <c r="AD177" i="14"/>
  <c r="AE176" i="14"/>
  <c r="U176" i="14"/>
  <c r="AE173" i="14"/>
  <c r="AD173" i="14"/>
  <c r="AA173" i="14"/>
  <c r="Z173" i="14"/>
  <c r="AD172" i="14"/>
  <c r="Z172" i="14"/>
  <c r="U172" i="14"/>
  <c r="AE172" i="14"/>
  <c r="AA171" i="14"/>
  <c r="AE167" i="14"/>
  <c r="AD167" i="14"/>
  <c r="AE166" i="14"/>
  <c r="AD166" i="14"/>
  <c r="AE165" i="14"/>
  <c r="AD165" i="14"/>
  <c r="AE164" i="14"/>
  <c r="AD164" i="14"/>
  <c r="O163" i="14"/>
  <c r="AE163" i="14"/>
  <c r="U163" i="14"/>
  <c r="O160" i="14"/>
  <c r="AE160" i="14"/>
  <c r="AD160" i="14"/>
  <c r="AE159" i="14"/>
  <c r="AD159" i="14"/>
  <c r="AE157" i="14"/>
  <c r="AE156" i="14"/>
  <c r="AD156" i="14"/>
  <c r="AE154" i="14"/>
  <c r="U154" i="14"/>
  <c r="AE153" i="14"/>
  <c r="AD153" i="14"/>
  <c r="AE152" i="14"/>
  <c r="AD152" i="14"/>
  <c r="AE151" i="14"/>
  <c r="U150" i="14"/>
  <c r="AD147" i="14"/>
  <c r="O146" i="14"/>
  <c r="AE146" i="14"/>
  <c r="AD146" i="14"/>
  <c r="AE145" i="14"/>
  <c r="AD145" i="14"/>
  <c r="AE144" i="14"/>
  <c r="O143" i="14"/>
  <c r="AD143" i="14"/>
  <c r="AE141" i="14"/>
  <c r="AD141" i="14"/>
  <c r="O140" i="14"/>
  <c r="AE140" i="14"/>
  <c r="AD140" i="14"/>
  <c r="AE139" i="14"/>
  <c r="AD139" i="14"/>
  <c r="O139" i="14"/>
  <c r="AE138" i="14"/>
  <c r="AE137" i="14"/>
  <c r="AD137" i="14"/>
  <c r="AE135" i="14"/>
  <c r="AD135" i="14"/>
  <c r="AE134" i="14"/>
  <c r="AD134" i="14"/>
  <c r="AE133" i="14"/>
  <c r="U133" i="14"/>
  <c r="AE132" i="14"/>
  <c r="U132" i="14"/>
  <c r="AE131" i="14"/>
  <c r="U131" i="14"/>
  <c r="AE130" i="14"/>
  <c r="AD130" i="14"/>
  <c r="AE129" i="14"/>
  <c r="AE128" i="14"/>
  <c r="AD128" i="14"/>
  <c r="O127" i="14"/>
  <c r="AE127" i="14"/>
  <c r="AD127" i="14"/>
  <c r="AE126" i="14"/>
  <c r="O125" i="14"/>
  <c r="U125" i="14"/>
  <c r="O124" i="14"/>
  <c r="AE124" i="14"/>
  <c r="AD124" i="14"/>
  <c r="AE121" i="14"/>
  <c r="AD121" i="14"/>
  <c r="AE120" i="14"/>
  <c r="AD120" i="14"/>
  <c r="AE119" i="14"/>
  <c r="AD119" i="14"/>
  <c r="AD118" i="14"/>
  <c r="AE117" i="14"/>
  <c r="O115" i="14"/>
  <c r="AE115" i="14"/>
  <c r="U115" i="14"/>
  <c r="O114" i="14"/>
  <c r="AE114" i="14"/>
  <c r="O113" i="14"/>
  <c r="AE113" i="14"/>
  <c r="U113" i="14"/>
  <c r="O112" i="14"/>
  <c r="AE112" i="14"/>
  <c r="AD111" i="14"/>
  <c r="U109" i="14"/>
  <c r="AE108" i="14"/>
  <c r="U108" i="14"/>
  <c r="AE107" i="14"/>
  <c r="AD107" i="14"/>
  <c r="U106" i="14"/>
  <c r="AE105" i="14"/>
  <c r="AD105" i="14"/>
  <c r="O105" i="14"/>
  <c r="AD100" i="14"/>
  <c r="AE99" i="14"/>
  <c r="AD99" i="14"/>
  <c r="O98" i="14"/>
  <c r="AE98" i="14"/>
  <c r="AD98" i="14"/>
  <c r="O97" i="14"/>
  <c r="AE97" i="14"/>
  <c r="U97" i="14"/>
  <c r="AE95" i="14"/>
  <c r="U95" i="14"/>
  <c r="Z95" i="14"/>
  <c r="O94" i="14"/>
  <c r="AE94" i="14"/>
  <c r="AE92" i="14"/>
  <c r="O91" i="14"/>
  <c r="AE91" i="14"/>
  <c r="U91" i="14"/>
  <c r="AE90" i="14"/>
  <c r="AE89" i="14"/>
  <c r="U89" i="14"/>
  <c r="AE88" i="14"/>
  <c r="AD88" i="14"/>
  <c r="AE86" i="14"/>
  <c r="AD86" i="14"/>
  <c r="AA86" i="14"/>
  <c r="Z86" i="14"/>
  <c r="AE85" i="14"/>
  <c r="AD85" i="14"/>
  <c r="AA85" i="14"/>
  <c r="Z85" i="14"/>
  <c r="U85" i="14"/>
  <c r="AE84" i="14"/>
  <c r="AD84" i="14"/>
  <c r="AA84" i="14"/>
  <c r="Z84" i="14"/>
  <c r="U84" i="14"/>
  <c r="AE83" i="14"/>
  <c r="AD83" i="14"/>
  <c r="AE81" i="14"/>
  <c r="AD81" i="14"/>
  <c r="AE80" i="14"/>
  <c r="AD80" i="14"/>
  <c r="U80" i="14"/>
  <c r="AA80" i="14"/>
  <c r="O79" i="14"/>
  <c r="AE79" i="14"/>
  <c r="AE77" i="14"/>
  <c r="AD77" i="14"/>
  <c r="AE76" i="14"/>
  <c r="AD76" i="14"/>
  <c r="AE75" i="14"/>
  <c r="AE74" i="14"/>
  <c r="AD74" i="14"/>
  <c r="AD73" i="14"/>
  <c r="AD71" i="14"/>
  <c r="AD70" i="14"/>
  <c r="O69" i="14"/>
  <c r="AE69" i="14"/>
  <c r="O68" i="14"/>
  <c r="AE68" i="14"/>
  <c r="U68" i="14"/>
  <c r="AE66" i="14"/>
  <c r="AD66" i="14"/>
  <c r="U65" i="14"/>
  <c r="AE64" i="14"/>
  <c r="AD64" i="14"/>
  <c r="AD62" i="14"/>
  <c r="AD60" i="14"/>
  <c r="AD59" i="14"/>
  <c r="AD58" i="14"/>
  <c r="AD56" i="14"/>
  <c r="AA54" i="14"/>
  <c r="AE54" i="14"/>
  <c r="U54" i="14"/>
  <c r="O53" i="14"/>
  <c r="U53" i="14"/>
  <c r="AE52" i="14"/>
  <c r="AD52" i="14"/>
  <c r="AA52" i="14"/>
  <c r="Z52" i="14"/>
  <c r="U52" i="14"/>
  <c r="AE50" i="14"/>
  <c r="AD50" i="14"/>
  <c r="AA50" i="14"/>
  <c r="Z50" i="14"/>
  <c r="Z49" i="14"/>
  <c r="AE49" i="14"/>
  <c r="AE48" i="14"/>
  <c r="AE47" i="14"/>
  <c r="AE45" i="14"/>
  <c r="AD45" i="14"/>
  <c r="U45" i="14"/>
  <c r="U44" i="14"/>
  <c r="O44" i="14"/>
  <c r="AE42" i="14"/>
  <c r="AD42" i="14"/>
  <c r="AE41" i="14"/>
  <c r="AE40" i="14"/>
  <c r="AD40" i="14"/>
  <c r="Z40" i="14"/>
  <c r="AE39" i="14"/>
  <c r="AD39" i="14"/>
  <c r="O39" i="14"/>
  <c r="AD38" i="14"/>
  <c r="AE36" i="14"/>
  <c r="AD36" i="14"/>
  <c r="AA36" i="14"/>
  <c r="Z36" i="14"/>
  <c r="AE35" i="14"/>
  <c r="AD35" i="14"/>
  <c r="AA35" i="14"/>
  <c r="Z35" i="14"/>
  <c r="AE34" i="14"/>
  <c r="AD34" i="14"/>
  <c r="AA34" i="14"/>
  <c r="Z34" i="14"/>
  <c r="U34" i="14"/>
  <c r="AE33" i="14"/>
  <c r="AD33" i="14"/>
  <c r="AA33" i="14"/>
  <c r="Z33" i="14"/>
  <c r="U33" i="14"/>
  <c r="AE32" i="14"/>
  <c r="AD32" i="14"/>
  <c r="AA32" i="14"/>
  <c r="Z32" i="14"/>
  <c r="U32" i="14"/>
  <c r="AE31" i="14"/>
  <c r="AD31" i="14"/>
  <c r="AA31" i="14"/>
  <c r="Z31" i="14"/>
  <c r="U31" i="14"/>
  <c r="AE30" i="14"/>
  <c r="AD30" i="14"/>
  <c r="AA30" i="14"/>
  <c r="Z30" i="14"/>
  <c r="U30" i="14"/>
  <c r="AE29" i="14"/>
  <c r="AD29" i="14"/>
  <c r="AA29" i="14"/>
  <c r="Z29" i="14"/>
  <c r="U29" i="14"/>
  <c r="AE28" i="14"/>
  <c r="AD28" i="14"/>
  <c r="AA28" i="14"/>
  <c r="Z28" i="14"/>
  <c r="U28" i="14"/>
  <c r="AE27" i="14"/>
  <c r="AD27" i="14"/>
  <c r="AA27" i="14"/>
  <c r="Z27" i="14"/>
  <c r="U27" i="14"/>
  <c r="AE26" i="14"/>
  <c r="AD26" i="14"/>
  <c r="AA26" i="14"/>
  <c r="Z26" i="14"/>
  <c r="U26" i="14"/>
  <c r="AE25" i="14"/>
  <c r="AD25" i="14"/>
  <c r="AA25" i="14"/>
  <c r="Z25" i="14"/>
  <c r="U25" i="14"/>
  <c r="AE24" i="14"/>
  <c r="AD24" i="14"/>
  <c r="AA24" i="14"/>
  <c r="Z24" i="14"/>
  <c r="U24" i="14"/>
  <c r="AE23" i="14"/>
  <c r="AD23" i="14"/>
  <c r="AA23" i="14"/>
  <c r="Z23" i="14"/>
  <c r="U23" i="14"/>
  <c r="AE22" i="14"/>
  <c r="AD22" i="14"/>
  <c r="AA22" i="14"/>
  <c r="Z22" i="14"/>
  <c r="V22" i="14"/>
  <c r="U22" i="14"/>
  <c r="AE21" i="14"/>
  <c r="AD21" i="14"/>
  <c r="AA21" i="14"/>
  <c r="Z21" i="14"/>
  <c r="U21" i="14"/>
  <c r="AE20" i="14"/>
  <c r="AD20" i="14"/>
  <c r="AA20" i="14"/>
  <c r="Z20" i="14"/>
  <c r="U20" i="14"/>
  <c r="AE19" i="14"/>
  <c r="AD19" i="14"/>
  <c r="AA19" i="14"/>
  <c r="Z19" i="14"/>
  <c r="U19" i="14"/>
  <c r="AE18" i="14"/>
  <c r="AD18" i="14"/>
  <c r="AA18" i="14"/>
  <c r="Z18" i="14"/>
  <c r="U18" i="14"/>
  <c r="AE17" i="14"/>
  <c r="AD17" i="14"/>
  <c r="AA17" i="14"/>
  <c r="Z17" i="14"/>
  <c r="U17" i="14"/>
  <c r="AE16" i="14"/>
  <c r="AD16" i="14"/>
  <c r="AA16" i="14"/>
  <c r="Z16" i="14"/>
  <c r="U16" i="14"/>
  <c r="AE15" i="14"/>
  <c r="AD15" i="14"/>
  <c r="AA15" i="14"/>
  <c r="Z15" i="14"/>
  <c r="U15" i="14"/>
  <c r="AE14" i="14"/>
  <c r="AD14" i="14"/>
  <c r="AA14" i="14"/>
  <c r="Z14" i="14"/>
  <c r="U14" i="14"/>
  <c r="AE13" i="14"/>
  <c r="AD13" i="14"/>
  <c r="AA13" i="14"/>
  <c r="Z13" i="14"/>
  <c r="U13" i="14"/>
  <c r="AE12" i="14"/>
  <c r="AD12" i="14"/>
  <c r="AA12" i="14"/>
  <c r="Z12" i="14"/>
  <c r="U12" i="14"/>
  <c r="Z64" i="14" l="1"/>
  <c r="U74" i="14"/>
  <c r="Z38" i="14"/>
  <c r="AA39" i="14"/>
  <c r="V57" i="14"/>
  <c r="V62" i="14"/>
  <c r="AA58" i="14"/>
  <c r="AA99" i="14"/>
  <c r="H110" i="14"/>
  <c r="U62" i="14"/>
  <c r="H136" i="14"/>
  <c r="H79" i="14"/>
  <c r="H78" i="14"/>
  <c r="H142" i="14"/>
  <c r="H155" i="14"/>
  <c r="H175" i="14"/>
  <c r="H174" i="14"/>
  <c r="J170" i="14"/>
  <c r="H171" i="14"/>
  <c r="H67" i="14"/>
  <c r="H63" i="14"/>
  <c r="H55" i="14"/>
  <c r="H51" i="14"/>
  <c r="H43" i="14"/>
  <c r="H11" i="14"/>
  <c r="H116" i="14"/>
  <c r="J103" i="14"/>
  <c r="J122" i="14"/>
  <c r="J10" i="14"/>
  <c r="H161" i="14"/>
  <c r="H149" i="14"/>
  <c r="H61" i="14"/>
  <c r="H37" i="14"/>
  <c r="J148" i="14"/>
  <c r="AB177" i="14"/>
  <c r="AF179" i="14"/>
  <c r="AF181" i="14"/>
  <c r="O180" i="14"/>
  <c r="S180" i="14" s="1"/>
  <c r="O176" i="14"/>
  <c r="O172" i="14"/>
  <c r="O164" i="14"/>
  <c r="O156" i="14"/>
  <c r="O152" i="14"/>
  <c r="O144" i="14"/>
  <c r="O132" i="14"/>
  <c r="O128" i="14"/>
  <c r="O120" i="14"/>
  <c r="O108" i="14"/>
  <c r="O100" i="14"/>
  <c r="O96" i="14"/>
  <c r="O92" i="14"/>
  <c r="O88" i="14"/>
  <c r="O76" i="14"/>
  <c r="O64" i="14"/>
  <c r="O60" i="14"/>
  <c r="O56" i="14"/>
  <c r="O48" i="14"/>
  <c r="O183" i="14"/>
  <c r="AC183" i="14" s="1"/>
  <c r="O179" i="14"/>
  <c r="AC179" i="14" s="1"/>
  <c r="O167" i="14"/>
  <c r="O159" i="14"/>
  <c r="O151" i="14"/>
  <c r="O147" i="14"/>
  <c r="O135" i="14"/>
  <c r="O131" i="14"/>
  <c r="O119" i="14"/>
  <c r="O111" i="14"/>
  <c r="O107" i="14"/>
  <c r="O99" i="14"/>
  <c r="O95" i="14"/>
  <c r="O83" i="14"/>
  <c r="O75" i="14"/>
  <c r="O71" i="14"/>
  <c r="O59" i="14"/>
  <c r="O47" i="14"/>
  <c r="O182" i="14"/>
  <c r="AC182" i="14" s="1"/>
  <c r="O166" i="14"/>
  <c r="O158" i="14"/>
  <c r="O154" i="14"/>
  <c r="O150" i="14"/>
  <c r="O138" i="14"/>
  <c r="O134" i="14"/>
  <c r="O130" i="14"/>
  <c r="O126" i="14"/>
  <c r="O118" i="14"/>
  <c r="O106" i="14"/>
  <c r="O90" i="14"/>
  <c r="O82" i="14"/>
  <c r="O74" i="14"/>
  <c r="O62" i="14"/>
  <c r="O58" i="14"/>
  <c r="O54" i="14"/>
  <c r="O46" i="14"/>
  <c r="O38" i="14"/>
  <c r="O181" i="14"/>
  <c r="AC181" i="14" s="1"/>
  <c r="O177" i="14"/>
  <c r="O165" i="14"/>
  <c r="O157" i="14"/>
  <c r="O153" i="14"/>
  <c r="O145" i="14"/>
  <c r="O141" i="14"/>
  <c r="O137" i="14"/>
  <c r="O133" i="14"/>
  <c r="O129" i="14"/>
  <c r="O121" i="14"/>
  <c r="O117" i="14"/>
  <c r="O109" i="14"/>
  <c r="O89" i="14"/>
  <c r="O77" i="14"/>
  <c r="O73" i="14"/>
  <c r="O65" i="14"/>
  <c r="O57" i="14"/>
  <c r="O49" i="14"/>
  <c r="O41" i="14"/>
  <c r="AA100" i="14"/>
  <c r="AA83" i="14"/>
  <c r="Z138" i="14"/>
  <c r="K46" i="14"/>
  <c r="K41" i="14"/>
  <c r="AA128" i="14"/>
  <c r="AD170" i="14"/>
  <c r="Z170" i="14"/>
  <c r="V66" i="14"/>
  <c r="U46" i="14"/>
  <c r="M51" i="14"/>
  <c r="K47" i="14"/>
  <c r="AA158" i="14"/>
  <c r="K48" i="14"/>
  <c r="K44" i="14"/>
  <c r="U96" i="14"/>
  <c r="AA144" i="14"/>
  <c r="K49" i="14"/>
  <c r="K45" i="14"/>
  <c r="U145" i="14"/>
  <c r="M79" i="14"/>
  <c r="K42" i="14"/>
  <c r="V137" i="14"/>
  <c r="N67" i="14"/>
  <c r="K65" i="14"/>
  <c r="K39" i="14"/>
  <c r="Z41" i="14"/>
  <c r="AA53" i="14"/>
  <c r="V141" i="14"/>
  <c r="K182" i="14"/>
  <c r="K178" i="14"/>
  <c r="Y178" i="14" s="1"/>
  <c r="K159" i="14"/>
  <c r="K154" i="14"/>
  <c r="M149" i="14"/>
  <c r="K150" i="14"/>
  <c r="K134" i="14"/>
  <c r="K130" i="14"/>
  <c r="K126" i="14"/>
  <c r="K120" i="14"/>
  <c r="L110" i="14"/>
  <c r="N79" i="14"/>
  <c r="L93" i="14"/>
  <c r="M55" i="14"/>
  <c r="L37" i="14"/>
  <c r="K11" i="14"/>
  <c r="M155" i="14"/>
  <c r="M123" i="14"/>
  <c r="M116" i="14"/>
  <c r="Z134" i="14"/>
  <c r="K183" i="14"/>
  <c r="K179" i="14"/>
  <c r="N149" i="14"/>
  <c r="K151" i="14"/>
  <c r="K145" i="14"/>
  <c r="N142" i="14"/>
  <c r="M136" i="14"/>
  <c r="K121" i="14"/>
  <c r="K117" i="14"/>
  <c r="K112" i="14"/>
  <c r="K99" i="14"/>
  <c r="M93" i="14"/>
  <c r="K95" i="14"/>
  <c r="N87" i="14"/>
  <c r="K71" i="14"/>
  <c r="M67" i="14"/>
  <c r="K66" i="14"/>
  <c r="N63" i="14"/>
  <c r="N43" i="14"/>
  <c r="K40" i="14"/>
  <c r="K38" i="14"/>
  <c r="N123" i="14"/>
  <c r="Z154" i="14"/>
  <c r="K167" i="14"/>
  <c r="M162" i="14"/>
  <c r="K163" i="14"/>
  <c r="K146" i="14"/>
  <c r="M142" i="14"/>
  <c r="K141" i="14"/>
  <c r="K137" i="14"/>
  <c r="L123" i="14"/>
  <c r="M110" i="14"/>
  <c r="K113" i="14"/>
  <c r="N110" i="14"/>
  <c r="K108" i="14"/>
  <c r="M104" i="14"/>
  <c r="N93" i="14"/>
  <c r="K73" i="14"/>
  <c r="K68" i="14"/>
  <c r="M63" i="14"/>
  <c r="K57" i="14"/>
  <c r="M43" i="14"/>
  <c r="N37" i="14"/>
  <c r="L175" i="14"/>
  <c r="U126" i="14"/>
  <c r="K180" i="14"/>
  <c r="Y180" i="14" s="1"/>
  <c r="K176" i="14"/>
  <c r="U134" i="14"/>
  <c r="U141" i="14"/>
  <c r="AA156" i="14"/>
  <c r="Z159" i="14"/>
  <c r="K181" i="14"/>
  <c r="Y181" i="14" s="1"/>
  <c r="K177" i="14"/>
  <c r="M175" i="14"/>
  <c r="K164" i="14"/>
  <c r="K158" i="14"/>
  <c r="N155" i="14"/>
  <c r="N136" i="14"/>
  <c r="K138" i="14"/>
  <c r="K133" i="14"/>
  <c r="K129" i="14"/>
  <c r="K125" i="14"/>
  <c r="N116" i="14"/>
  <c r="K109" i="14"/>
  <c r="K105" i="14"/>
  <c r="K97" i="14"/>
  <c r="K92" i="14"/>
  <c r="M87" i="14"/>
  <c r="K88" i="14"/>
  <c r="N72" i="14"/>
  <c r="K74" i="14"/>
  <c r="K58" i="14"/>
  <c r="N55" i="14"/>
  <c r="L51" i="14"/>
  <c r="L43" i="14"/>
  <c r="M37" i="14"/>
  <c r="AE51" i="14"/>
  <c r="O162" i="14"/>
  <c r="N175" i="14"/>
  <c r="N162" i="14"/>
  <c r="L155" i="14"/>
  <c r="L142" i="14"/>
  <c r="Z164" i="14"/>
  <c r="AE171" i="14"/>
  <c r="AB179" i="14"/>
  <c r="AD180" i="14"/>
  <c r="AB183" i="14"/>
  <c r="K172" i="14"/>
  <c r="K165" i="14"/>
  <c r="K160" i="14"/>
  <c r="K156" i="14"/>
  <c r="K152" i="14"/>
  <c r="K147" i="14"/>
  <c r="K143" i="14"/>
  <c r="K139" i="14"/>
  <c r="K135" i="14"/>
  <c r="K131" i="14"/>
  <c r="K127" i="14"/>
  <c r="K118" i="14"/>
  <c r="K114" i="14"/>
  <c r="K106" i="14"/>
  <c r="K100" i="14"/>
  <c r="K96" i="14"/>
  <c r="K89" i="14"/>
  <c r="K75" i="14"/>
  <c r="K69" i="14"/>
  <c r="K59" i="14"/>
  <c r="AD61" i="14"/>
  <c r="AA172" i="14"/>
  <c r="K166" i="14"/>
  <c r="L162" i="14"/>
  <c r="K157" i="14"/>
  <c r="K153" i="14"/>
  <c r="L149" i="14"/>
  <c r="K144" i="14"/>
  <c r="K140" i="14"/>
  <c r="L136" i="14"/>
  <c r="K132" i="14"/>
  <c r="K128" i="14"/>
  <c r="K124" i="14"/>
  <c r="K119" i="14"/>
  <c r="K115" i="14"/>
  <c r="K111" i="14"/>
  <c r="K107" i="14"/>
  <c r="N104" i="14"/>
  <c r="L104" i="14"/>
  <c r="K90" i="14"/>
  <c r="L87" i="14"/>
  <c r="K83" i="14"/>
  <c r="K82" i="14" s="1"/>
  <c r="K80" i="14"/>
  <c r="K76" i="14"/>
  <c r="M72" i="14"/>
  <c r="K70" i="14"/>
  <c r="K64" i="14"/>
  <c r="K62" i="14"/>
  <c r="K61" i="14" s="1"/>
  <c r="K60" i="14"/>
  <c r="K56" i="14"/>
  <c r="K54" i="14"/>
  <c r="AE63" i="14"/>
  <c r="AD82" i="14"/>
  <c r="AB182" i="14"/>
  <c r="L116" i="14"/>
  <c r="K98" i="14"/>
  <c r="K94" i="14"/>
  <c r="K91" i="14"/>
  <c r="K81" i="14"/>
  <c r="K77" i="14"/>
  <c r="N51" i="14"/>
  <c r="L82" i="14"/>
  <c r="L79" i="14"/>
  <c r="L72" i="14"/>
  <c r="L67" i="14"/>
  <c r="L63" i="14"/>
  <c r="L61" i="14"/>
  <c r="L55" i="14"/>
  <c r="K53" i="14"/>
  <c r="U41" i="14"/>
  <c r="AD41" i="14"/>
  <c r="AD48" i="14"/>
  <c r="AD75" i="14"/>
  <c r="AE53" i="14"/>
  <c r="AD57" i="14"/>
  <c r="AD55" i="14"/>
  <c r="AD109" i="14"/>
  <c r="U47" i="14"/>
  <c r="AD47" i="14"/>
  <c r="AD11" i="14"/>
  <c r="AE38" i="14"/>
  <c r="AE37" i="14"/>
  <c r="AD95" i="14"/>
  <c r="AD108" i="14"/>
  <c r="AD136" i="14"/>
  <c r="AD92" i="14"/>
  <c r="AD93" i="14"/>
  <c r="AD125" i="14"/>
  <c r="O149" i="14"/>
  <c r="AE155" i="14"/>
  <c r="V180" i="14"/>
  <c r="AE82" i="14"/>
  <c r="AE11" i="14"/>
  <c r="AE43" i="14"/>
  <c r="AD65" i="14"/>
  <c r="AD142" i="14"/>
  <c r="AD154" i="14"/>
  <c r="AD176" i="14"/>
  <c r="AD132" i="14"/>
  <c r="AA40" i="14"/>
  <c r="V40" i="14"/>
  <c r="Z45" i="14"/>
  <c r="AD43" i="14"/>
  <c r="Z46" i="14"/>
  <c r="AD49" i="14"/>
  <c r="V56" i="14"/>
  <c r="AE58" i="14"/>
  <c r="AA59" i="14"/>
  <c r="V60" i="14"/>
  <c r="AA62" i="14"/>
  <c r="U70" i="14"/>
  <c r="AE57" i="14"/>
  <c r="AE62" i="14"/>
  <c r="AE61" i="14"/>
  <c r="AA65" i="14"/>
  <c r="AD46" i="14"/>
  <c r="U48" i="14"/>
  <c r="AD53" i="14"/>
  <c r="AD51" i="14"/>
  <c r="AA56" i="14"/>
  <c r="AE59" i="14"/>
  <c r="AA60" i="14"/>
  <c r="AA61" i="14"/>
  <c r="U73" i="14"/>
  <c r="AE73" i="14"/>
  <c r="AE72" i="14"/>
  <c r="AD37" i="14"/>
  <c r="Z54" i="14"/>
  <c r="V71" i="14"/>
  <c r="AA71" i="14"/>
  <c r="Z48" i="14"/>
  <c r="Z53" i="14"/>
  <c r="AD54" i="14"/>
  <c r="AE55" i="14"/>
  <c r="AE56" i="14"/>
  <c r="AE60" i="14"/>
  <c r="AE65" i="14"/>
  <c r="AD69" i="14"/>
  <c r="U69" i="14"/>
  <c r="AE71" i="14"/>
  <c r="AE67" i="14"/>
  <c r="Z89" i="14"/>
  <c r="Z97" i="14"/>
  <c r="Z11" i="14"/>
  <c r="V38" i="14"/>
  <c r="AA49" i="14"/>
  <c r="AA77" i="14"/>
  <c r="U81" i="14"/>
  <c r="AE87" i="14"/>
  <c r="AD91" i="14"/>
  <c r="AE106" i="14"/>
  <c r="V111" i="14"/>
  <c r="AA111" i="14"/>
  <c r="AD114" i="14"/>
  <c r="U114" i="14"/>
  <c r="AD116" i="14"/>
  <c r="AD117" i="14"/>
  <c r="V118" i="14"/>
  <c r="Z77" i="14"/>
  <c r="AD79" i="14"/>
  <c r="AA92" i="14"/>
  <c r="AE109" i="14"/>
  <c r="AE118" i="14"/>
  <c r="AE116" i="14"/>
  <c r="V46" i="14"/>
  <c r="AE46" i="14"/>
  <c r="Z69" i="14"/>
  <c r="V76" i="14"/>
  <c r="V88" i="14"/>
  <c r="U94" i="14"/>
  <c r="AD94" i="14"/>
  <c r="AA11" i="14"/>
  <c r="Z68" i="14"/>
  <c r="U77" i="14"/>
  <c r="Z91" i="14"/>
  <c r="V98" i="14"/>
  <c r="AE100" i="14"/>
  <c r="O104" i="14"/>
  <c r="U107" i="14"/>
  <c r="U119" i="14"/>
  <c r="V140" i="14"/>
  <c r="AA140" i="14"/>
  <c r="AD90" i="14"/>
  <c r="AE110" i="14"/>
  <c r="AE111" i="14"/>
  <c r="AE147" i="14"/>
  <c r="V48" i="14"/>
  <c r="AD68" i="14"/>
  <c r="AD67" i="14"/>
  <c r="AA70" i="14"/>
  <c r="V70" i="14"/>
  <c r="AA73" i="14"/>
  <c r="Z90" i="14"/>
  <c r="U42" i="14"/>
  <c r="U39" i="14"/>
  <c r="V42" i="14"/>
  <c r="U56" i="14"/>
  <c r="U57" i="14"/>
  <c r="U58" i="14"/>
  <c r="U59" i="14"/>
  <c r="U60" i="14"/>
  <c r="AD63" i="14"/>
  <c r="AE70" i="14"/>
  <c r="AD72" i="14"/>
  <c r="AA76" i="14"/>
  <c r="AA88" i="14"/>
  <c r="AD89" i="14"/>
  <c r="AD87" i="14"/>
  <c r="U90" i="14"/>
  <c r="Z92" i="14"/>
  <c r="AE93" i="14"/>
  <c r="AD96" i="14"/>
  <c r="AD97" i="14"/>
  <c r="Z105" i="14"/>
  <c r="U105" i="14"/>
  <c r="AD112" i="14"/>
  <c r="U112" i="14"/>
  <c r="AD110" i="14"/>
  <c r="AA118" i="14"/>
  <c r="V96" i="14"/>
  <c r="AA96" i="14"/>
  <c r="AE96" i="14"/>
  <c r="AA105" i="14"/>
  <c r="Z117" i="14"/>
  <c r="U120" i="14"/>
  <c r="AD133" i="14"/>
  <c r="V138" i="14"/>
  <c r="AA138" i="14"/>
  <c r="V74" i="14"/>
  <c r="U75" i="14"/>
  <c r="V81" i="14"/>
  <c r="V94" i="14"/>
  <c r="V105" i="14"/>
  <c r="AD113" i="14"/>
  <c r="AD115" i="14"/>
  <c r="AE125" i="14"/>
  <c r="AD126" i="14"/>
  <c r="AD129" i="14"/>
  <c r="U129" i="14"/>
  <c r="AD131" i="14"/>
  <c r="Z133" i="14"/>
  <c r="V64" i="14"/>
  <c r="U66" i="14"/>
  <c r="U71" i="14"/>
  <c r="V75" i="14"/>
  <c r="U76" i="14"/>
  <c r="U88" i="14"/>
  <c r="U98" i="14"/>
  <c r="U99" i="14"/>
  <c r="U100" i="14"/>
  <c r="AD106" i="14"/>
  <c r="U117" i="14"/>
  <c r="Z120" i="14"/>
  <c r="Z131" i="14"/>
  <c r="V139" i="14"/>
  <c r="AA139" i="14"/>
  <c r="AA143" i="14"/>
  <c r="V143" i="14"/>
  <c r="V117" i="14"/>
  <c r="Z118" i="14"/>
  <c r="U118" i="14"/>
  <c r="O123" i="14"/>
  <c r="Z129" i="14"/>
  <c r="V130" i="14"/>
  <c r="AD144" i="14"/>
  <c r="AD151" i="14"/>
  <c r="U151" i="14"/>
  <c r="Z152" i="14"/>
  <c r="Z130" i="14"/>
  <c r="Z156" i="14"/>
  <c r="U156" i="14"/>
  <c r="V107" i="14"/>
  <c r="U111" i="14"/>
  <c r="Z139" i="14"/>
  <c r="U139" i="14"/>
  <c r="U140" i="14"/>
  <c r="AE143" i="14"/>
  <c r="AE142" i="14"/>
  <c r="Z150" i="14"/>
  <c r="AE150" i="14"/>
  <c r="Z144" i="14"/>
  <c r="U153" i="14"/>
  <c r="AB178" i="14"/>
  <c r="AD182" i="14"/>
  <c r="V120" i="14"/>
  <c r="U121" i="14"/>
  <c r="V134" i="14"/>
  <c r="U135" i="14"/>
  <c r="V147" i="14"/>
  <c r="AD157" i="14"/>
  <c r="U157" i="14"/>
  <c r="U182" i="14"/>
  <c r="V121" i="14"/>
  <c r="U127" i="14"/>
  <c r="U128" i="14"/>
  <c r="V135" i="14"/>
  <c r="AE136" i="14"/>
  <c r="AD138" i="14"/>
  <c r="U144" i="14"/>
  <c r="AD150" i="14"/>
  <c r="U152" i="14"/>
  <c r="Z153" i="14"/>
  <c r="AD155" i="14"/>
  <c r="Z157" i="14"/>
  <c r="AA180" i="14"/>
  <c r="AA181" i="14"/>
  <c r="V145" i="14"/>
  <c r="U146" i="14"/>
  <c r="AE158" i="14"/>
  <c r="AD171" i="14"/>
  <c r="Z183" i="14"/>
  <c r="U183" i="14"/>
  <c r="U137" i="14"/>
  <c r="U143" i="14"/>
  <c r="V146" i="14"/>
  <c r="U147" i="14"/>
  <c r="O175" i="14"/>
  <c r="AF178" i="14"/>
  <c r="V178" i="14"/>
  <c r="W179" i="14"/>
  <c r="AE180" i="14"/>
  <c r="AE181" i="14"/>
  <c r="U158" i="14"/>
  <c r="Z158" i="14"/>
  <c r="AD158" i="14"/>
  <c r="U159" i="14"/>
  <c r="V160" i="14"/>
  <c r="Z171" i="14"/>
  <c r="W177" i="14"/>
  <c r="V179" i="14"/>
  <c r="U181" i="14"/>
  <c r="V153" i="14"/>
  <c r="V156" i="14"/>
  <c r="AD163" i="14"/>
  <c r="U164" i="14"/>
  <c r="U165" i="14"/>
  <c r="U166" i="14"/>
  <c r="U167" i="14"/>
  <c r="O171" i="14"/>
  <c r="U177" i="14"/>
  <c r="AD178" i="14"/>
  <c r="W181" i="14"/>
  <c r="V182" i="14"/>
  <c r="V183" i="14"/>
  <c r="U160" i="14"/>
  <c r="V164" i="14"/>
  <c r="V165" i="14"/>
  <c r="V166" i="14"/>
  <c r="V167" i="14"/>
  <c r="V177" i="14"/>
  <c r="U179" i="14"/>
  <c r="W182" i="14"/>
  <c r="W183" i="14"/>
  <c r="AA149" i="14" l="1"/>
  <c r="Z142" i="14"/>
  <c r="Z51" i="14"/>
  <c r="M174" i="14"/>
  <c r="M169" i="14" s="1"/>
  <c r="AA43" i="14"/>
  <c r="AA55" i="14"/>
  <c r="AA51" i="14"/>
  <c r="H148" i="14"/>
  <c r="H10" i="14"/>
  <c r="Z72" i="14"/>
  <c r="Z37" i="14"/>
  <c r="Z61" i="14"/>
  <c r="Z116" i="14"/>
  <c r="Z55" i="14"/>
  <c r="Z63" i="14"/>
  <c r="Z82" i="14"/>
  <c r="Z136" i="14"/>
  <c r="Z155" i="14"/>
  <c r="AA155" i="14"/>
  <c r="Z93" i="14"/>
  <c r="J9" i="14"/>
  <c r="H122" i="14"/>
  <c r="Z43" i="14"/>
  <c r="AA136" i="14"/>
  <c r="AA116" i="14"/>
  <c r="Z110" i="14"/>
  <c r="Z67" i="14"/>
  <c r="AA72" i="14"/>
  <c r="Z87" i="14"/>
  <c r="AA37" i="14"/>
  <c r="AA87" i="14"/>
  <c r="AA63" i="14"/>
  <c r="AA110" i="14"/>
  <c r="AA142" i="14"/>
  <c r="AA67" i="14"/>
  <c r="AA93" i="14"/>
  <c r="J102" i="14"/>
  <c r="H103" i="14"/>
  <c r="J169" i="14"/>
  <c r="H170" i="14"/>
  <c r="S177" i="14"/>
  <c r="S182" i="14"/>
  <c r="AC177" i="14"/>
  <c r="Y179" i="14"/>
  <c r="AF177" i="14"/>
  <c r="O67" i="14"/>
  <c r="O116" i="14"/>
  <c r="O61" i="14"/>
  <c r="O142" i="14"/>
  <c r="O63" i="14"/>
  <c r="O136" i="14"/>
  <c r="O43" i="14"/>
  <c r="O51" i="14"/>
  <c r="O72" i="14"/>
  <c r="O87" i="14"/>
  <c r="O110" i="14"/>
  <c r="O93" i="14"/>
  <c r="O37" i="14"/>
  <c r="O155" i="14"/>
  <c r="O55" i="14"/>
  <c r="K51" i="14"/>
  <c r="L148" i="14"/>
  <c r="S179" i="14"/>
  <c r="L103" i="14"/>
  <c r="N103" i="14"/>
  <c r="N161" i="14"/>
  <c r="Z175" i="14"/>
  <c r="L174" i="14"/>
  <c r="AA104" i="14"/>
  <c r="M103" i="14"/>
  <c r="N122" i="14"/>
  <c r="N78" i="14"/>
  <c r="AE170" i="14"/>
  <c r="AA170" i="14"/>
  <c r="AA162" i="14"/>
  <c r="M161" i="14"/>
  <c r="N148" i="14"/>
  <c r="M148" i="14"/>
  <c r="AA79" i="14"/>
  <c r="M78" i="14"/>
  <c r="Z149" i="14"/>
  <c r="AD149" i="14"/>
  <c r="AD148" i="14"/>
  <c r="AE123" i="14"/>
  <c r="AE122" i="14"/>
  <c r="AA175" i="14"/>
  <c r="AD162" i="14"/>
  <c r="AD161" i="14"/>
  <c r="Z79" i="14"/>
  <c r="L78" i="14"/>
  <c r="K87" i="14"/>
  <c r="N174" i="14"/>
  <c r="Z123" i="14"/>
  <c r="L122" i="14"/>
  <c r="AE78" i="14"/>
  <c r="L10" i="14"/>
  <c r="M10" i="14"/>
  <c r="N10" i="14"/>
  <c r="AD78" i="14"/>
  <c r="AE175" i="14"/>
  <c r="AD123" i="14"/>
  <c r="AD122" i="14"/>
  <c r="O103" i="14"/>
  <c r="AE149" i="14"/>
  <c r="AE148" i="14"/>
  <c r="Z104" i="14"/>
  <c r="AE104" i="14"/>
  <c r="AE162" i="14"/>
  <c r="AE161" i="14"/>
  <c r="O170" i="14"/>
  <c r="AD175" i="14"/>
  <c r="O10" i="14"/>
  <c r="AD104" i="14"/>
  <c r="Z162" i="14"/>
  <c r="L161" i="14"/>
  <c r="AA123" i="14"/>
  <c r="M122" i="14"/>
  <c r="K43" i="14"/>
  <c r="K175" i="14"/>
  <c r="K174" i="14" s="1"/>
  <c r="K116" i="14"/>
  <c r="K136" i="14"/>
  <c r="K149" i="14"/>
  <c r="K63" i="14"/>
  <c r="K162" i="14"/>
  <c r="K37" i="14"/>
  <c r="K110" i="14"/>
  <c r="Y177" i="14"/>
  <c r="K67" i="14"/>
  <c r="K72" i="14"/>
  <c r="K55" i="14"/>
  <c r="K104" i="14"/>
  <c r="K155" i="14"/>
  <c r="K93" i="14"/>
  <c r="K79" i="14"/>
  <c r="K142" i="14"/>
  <c r="K123" i="14"/>
  <c r="K171" i="14"/>
  <c r="S178" i="14"/>
  <c r="S181" i="14"/>
  <c r="AC178" i="14"/>
  <c r="AC180" i="14"/>
  <c r="Y182" i="14"/>
  <c r="Y183" i="14"/>
  <c r="S183" i="14"/>
  <c r="H102" i="14" l="1"/>
  <c r="H9" i="14"/>
  <c r="AA122" i="14"/>
  <c r="AA78" i="14"/>
  <c r="Z148" i="14"/>
  <c r="Z161" i="14"/>
  <c r="AA174" i="14"/>
  <c r="AA161" i="14"/>
  <c r="Z103" i="14"/>
  <c r="H169" i="14"/>
  <c r="J168" i="14"/>
  <c r="Z122" i="14"/>
  <c r="Z78" i="14"/>
  <c r="AA148" i="14"/>
  <c r="M168" i="14"/>
  <c r="J101" i="14"/>
  <c r="V176" i="14"/>
  <c r="AF176" i="14"/>
  <c r="AB176" i="14"/>
  <c r="O78" i="14"/>
  <c r="O148" i="14"/>
  <c r="O122" i="14"/>
  <c r="O161" i="14"/>
  <c r="O174" i="14"/>
  <c r="L9" i="14"/>
  <c r="N9" i="14"/>
  <c r="N8" i="14" s="1"/>
  <c r="M9" i="14"/>
  <c r="K122" i="14"/>
  <c r="O169" i="14"/>
  <c r="K103" i="14"/>
  <c r="K10" i="14"/>
  <c r="K78" i="14"/>
  <c r="O102" i="14"/>
  <c r="AE174" i="14"/>
  <c r="N102" i="14"/>
  <c r="K170" i="14"/>
  <c r="K148" i="14"/>
  <c r="AE103" i="14"/>
  <c r="N169" i="14"/>
  <c r="L102" i="14"/>
  <c r="M102" i="14"/>
  <c r="AA103" i="14"/>
  <c r="K161" i="14"/>
  <c r="AD103" i="14"/>
  <c r="AD174" i="14"/>
  <c r="AA169" i="14"/>
  <c r="Z174" i="14"/>
  <c r="L169" i="14"/>
  <c r="H168" i="14" l="1"/>
  <c r="M8" i="14"/>
  <c r="L8" i="14"/>
  <c r="H101" i="14"/>
  <c r="AB175" i="14"/>
  <c r="AF175" i="14"/>
  <c r="Y176" i="14"/>
  <c r="S176" i="14"/>
  <c r="AC176" i="14"/>
  <c r="O8" i="14"/>
  <c r="O9" i="14"/>
  <c r="AD102" i="14"/>
  <c r="AD101" i="14"/>
  <c r="N101" i="14"/>
  <c r="AA102" i="14"/>
  <c r="M101" i="14"/>
  <c r="Z102" i="14"/>
  <c r="L101" i="14"/>
  <c r="AE102" i="14"/>
  <c r="AE101" i="14"/>
  <c r="L168" i="14"/>
  <c r="Z169" i="14"/>
  <c r="AE168" i="14"/>
  <c r="AA168" i="14"/>
  <c r="K9" i="14"/>
  <c r="K8" i="14" s="1"/>
  <c r="K102" i="14"/>
  <c r="N168" i="14"/>
  <c r="K169" i="14"/>
  <c r="AE169" i="14"/>
  <c r="AD168" i="14"/>
  <c r="AD169" i="14"/>
  <c r="Z101" i="14" l="1"/>
  <c r="Z168" i="14"/>
  <c r="AA101" i="14"/>
  <c r="Y175" i="14"/>
  <c r="AC175" i="14"/>
  <c r="AB174" i="14"/>
  <c r="AF174" i="14"/>
  <c r="O168" i="14"/>
  <c r="O101" i="14"/>
  <c r="K101" i="14"/>
  <c r="K168" i="14"/>
  <c r="AC174" i="14" l="1"/>
  <c r="Y174" i="14"/>
  <c r="AB173" i="14"/>
  <c r="AF173" i="14"/>
  <c r="W172" i="14" l="1"/>
  <c r="AB172" i="14"/>
  <c r="AF172" i="14"/>
  <c r="AC173" i="14"/>
  <c r="Y173" i="14"/>
  <c r="AB171" i="14" l="1"/>
  <c r="AF171" i="14"/>
  <c r="S172" i="14"/>
  <c r="AC172" i="14"/>
  <c r="Y172" i="14"/>
  <c r="AB170" i="14" l="1"/>
  <c r="AF170" i="14"/>
  <c r="AC171" i="14"/>
  <c r="Y171" i="14"/>
  <c r="AC170" i="14" l="1"/>
  <c r="Y170" i="14"/>
  <c r="AB169" i="14"/>
  <c r="AF169" i="14"/>
  <c r="AF168" i="14" l="1"/>
  <c r="AB168" i="14"/>
  <c r="Y169" i="14"/>
  <c r="AC169" i="14"/>
  <c r="AF167" i="14" l="1"/>
  <c r="AB167" i="14"/>
  <c r="W167" i="14"/>
  <c r="AC168" i="14"/>
  <c r="Y168" i="14"/>
  <c r="AF166" i="14" l="1"/>
  <c r="AB166" i="14"/>
  <c r="W166" i="14"/>
  <c r="AC167" i="14"/>
  <c r="Y167" i="14"/>
  <c r="S167" i="14"/>
  <c r="AC166" i="14" l="1"/>
  <c r="Y166" i="14"/>
  <c r="S166" i="14"/>
  <c r="AF165" i="14"/>
  <c r="W165" i="14"/>
  <c r="AB165" i="14"/>
  <c r="AC165" i="14" l="1"/>
  <c r="Y165" i="14"/>
  <c r="S165" i="14"/>
  <c r="AF164" i="14"/>
  <c r="AB164" i="14"/>
  <c r="W164" i="14"/>
  <c r="AC164" i="14" l="1"/>
  <c r="S164" i="14"/>
  <c r="Y164" i="14"/>
  <c r="AF163" i="14"/>
  <c r="AB163" i="14"/>
  <c r="V163" i="14"/>
  <c r="S163" i="14" l="1"/>
  <c r="AC163" i="14"/>
  <c r="Y163" i="14"/>
  <c r="AF162" i="14"/>
  <c r="AB162" i="14"/>
  <c r="AB161" i="14" l="1"/>
  <c r="AF161" i="14"/>
  <c r="AC162" i="14"/>
  <c r="Y162" i="14"/>
  <c r="AB160" i="14" l="1"/>
  <c r="AF160" i="14"/>
  <c r="W160" i="14"/>
  <c r="AC161" i="14"/>
  <c r="Y161" i="14"/>
  <c r="AC160" i="14" l="1"/>
  <c r="S160" i="14"/>
  <c r="Y160" i="14"/>
  <c r="V159" i="14"/>
  <c r="AF159" i="14"/>
  <c r="AB159" i="14"/>
  <c r="S159" i="14" l="1"/>
  <c r="AC159" i="14"/>
  <c r="Y159" i="14"/>
  <c r="AF158" i="14"/>
  <c r="AB158" i="14"/>
  <c r="W158" i="14"/>
  <c r="AF157" i="14" l="1"/>
  <c r="AB157" i="14"/>
  <c r="V157" i="14"/>
  <c r="AC158" i="14"/>
  <c r="Y158" i="14"/>
  <c r="S158" i="14"/>
  <c r="AF156" i="14" l="1"/>
  <c r="AB156" i="14"/>
  <c r="W156" i="14"/>
  <c r="S157" i="14"/>
  <c r="Y157" i="14"/>
  <c r="AC157" i="14"/>
  <c r="AB155" i="14" l="1"/>
  <c r="AF155" i="14"/>
  <c r="Y156" i="14"/>
  <c r="S156" i="14"/>
  <c r="AC156" i="14"/>
  <c r="AF154" i="14" l="1"/>
  <c r="AB154" i="14"/>
  <c r="V154" i="14"/>
  <c r="AC155" i="14"/>
  <c r="Y155" i="14"/>
  <c r="S154" i="14" l="1"/>
  <c r="AC154" i="14"/>
  <c r="Y154" i="14"/>
  <c r="AF153" i="14"/>
  <c r="W153" i="14"/>
  <c r="AB153" i="14"/>
  <c r="AC153" i="14" l="1"/>
  <c r="Y153" i="14"/>
  <c r="S153" i="14"/>
  <c r="AF152" i="14"/>
  <c r="V152" i="14"/>
  <c r="AB152" i="14"/>
  <c r="V151" i="14" l="1"/>
  <c r="AF151" i="14"/>
  <c r="AC152" i="14"/>
  <c r="S152" i="14"/>
  <c r="Y152" i="14"/>
  <c r="V150" i="14" l="1"/>
  <c r="AB150" i="14"/>
  <c r="AF150" i="14"/>
  <c r="AC151" i="14"/>
  <c r="S151" i="14"/>
  <c r="AF149" i="14" l="1"/>
  <c r="AB149" i="14"/>
  <c r="Y150" i="14"/>
  <c r="S150" i="14"/>
  <c r="AC150" i="14"/>
  <c r="AB148" i="14" l="1"/>
  <c r="AF148" i="14"/>
  <c r="AC149" i="14"/>
  <c r="T152" i="14"/>
  <c r="Y149" i="14"/>
  <c r="AF147" i="14" l="1"/>
  <c r="W147" i="14"/>
  <c r="AB147" i="14"/>
  <c r="AC148" i="14"/>
  <c r="Y148" i="14"/>
  <c r="AB146" i="14" l="1"/>
  <c r="AF146" i="14"/>
  <c r="W146" i="14"/>
  <c r="S147" i="14"/>
  <c r="AC147" i="14"/>
  <c r="Y147" i="14"/>
  <c r="AC146" i="14" l="1"/>
  <c r="S146" i="14"/>
  <c r="Y146" i="14"/>
  <c r="AF145" i="14"/>
  <c r="W145" i="14"/>
  <c r="AB145" i="14"/>
  <c r="AC145" i="14" l="1"/>
  <c r="S145" i="14"/>
  <c r="Y145" i="14"/>
  <c r="AF144" i="14"/>
  <c r="W144" i="14"/>
  <c r="AB144" i="14"/>
  <c r="AB143" i="14" l="1"/>
  <c r="W143" i="14"/>
  <c r="AF143" i="14"/>
  <c r="AC144" i="14"/>
  <c r="Y144" i="14"/>
  <c r="S144" i="14"/>
  <c r="AB142" i="14" l="1"/>
  <c r="AF142" i="14"/>
  <c r="AC143" i="14"/>
  <c r="Y143" i="14"/>
  <c r="S143" i="14"/>
  <c r="AC142" i="14" l="1"/>
  <c r="Y142" i="14"/>
  <c r="T142" i="14"/>
  <c r="AF141" i="14"/>
  <c r="AB141" i="14"/>
  <c r="W141" i="14"/>
  <c r="AC141" i="14" l="1"/>
  <c r="Y141" i="14"/>
  <c r="S141" i="14"/>
  <c r="AB140" i="14"/>
  <c r="W140" i="14"/>
  <c r="AF140" i="14"/>
  <c r="AC140" i="14" l="1"/>
  <c r="S140" i="14"/>
  <c r="Y140" i="14"/>
  <c r="AF139" i="14"/>
  <c r="AB139" i="14"/>
  <c r="W139" i="14"/>
  <c r="AC139" i="14" l="1"/>
  <c r="S139" i="14"/>
  <c r="Y139" i="14"/>
  <c r="AF138" i="14"/>
  <c r="W138" i="14"/>
  <c r="AB138" i="14"/>
  <c r="AF137" i="14" l="1"/>
  <c r="W137" i="14"/>
  <c r="AB137" i="14"/>
  <c r="AC138" i="14"/>
  <c r="S138" i="14"/>
  <c r="Y138" i="14"/>
  <c r="AB136" i="14" l="1"/>
  <c r="AF136" i="14"/>
  <c r="AC137" i="14"/>
  <c r="S137" i="14"/>
  <c r="Y137" i="14"/>
  <c r="AC136" i="14" l="1"/>
  <c r="Y136" i="14"/>
  <c r="AB135" i="14"/>
  <c r="AF135" i="14"/>
  <c r="W135" i="14"/>
  <c r="AF134" i="14" l="1"/>
  <c r="AB134" i="14"/>
  <c r="W134" i="14"/>
  <c r="AC135" i="14"/>
  <c r="S135" i="14"/>
  <c r="Y135" i="14"/>
  <c r="AC134" i="14" l="1"/>
  <c r="Y134" i="14"/>
  <c r="S134" i="14"/>
  <c r="AF133" i="14"/>
  <c r="AB133" i="14"/>
  <c r="V133" i="14"/>
  <c r="S133" i="14" l="1"/>
  <c r="AC133" i="14"/>
  <c r="Y133" i="14"/>
  <c r="AF132" i="14"/>
  <c r="V132" i="14"/>
  <c r="S132" i="14" l="1"/>
  <c r="AC132" i="14"/>
  <c r="AF131" i="14"/>
  <c r="AB131" i="14"/>
  <c r="V131" i="14"/>
  <c r="S131" i="14" l="1"/>
  <c r="AC131" i="14"/>
  <c r="Y131" i="14"/>
  <c r="AF130" i="14"/>
  <c r="AB130" i="14"/>
  <c r="W130" i="14"/>
  <c r="AF129" i="14" l="1"/>
  <c r="AB129" i="14"/>
  <c r="V129" i="14"/>
  <c r="AC130" i="14"/>
  <c r="Y130" i="14"/>
  <c r="S130" i="14"/>
  <c r="AB128" i="14" l="1"/>
  <c r="AF128" i="14"/>
  <c r="W128" i="14"/>
  <c r="S129" i="14"/>
  <c r="Y129" i="14"/>
  <c r="AC129" i="14"/>
  <c r="AC128" i="14" l="1"/>
  <c r="Y128" i="14"/>
  <c r="S128" i="14"/>
  <c r="AF127" i="14"/>
  <c r="V127" i="14"/>
  <c r="AC127" i="14" l="1"/>
  <c r="Y127" i="14"/>
  <c r="S127" i="14"/>
  <c r="AF126" i="14"/>
  <c r="W126" i="14"/>
  <c r="AC126" i="14" l="1"/>
  <c r="S126" i="14"/>
  <c r="Y126" i="14"/>
  <c r="AF125" i="14"/>
  <c r="V125" i="14"/>
  <c r="S125" i="14" l="1"/>
  <c r="Y125" i="14"/>
  <c r="AC125" i="14"/>
  <c r="W124" i="14"/>
  <c r="AF124" i="14"/>
  <c r="AC124" i="14" l="1"/>
  <c r="Y124" i="14"/>
  <c r="S124" i="14"/>
  <c r="AB123" i="14"/>
  <c r="AF123" i="14"/>
  <c r="Y123" i="14" l="1"/>
  <c r="AC123" i="14"/>
  <c r="AF122" i="14"/>
  <c r="AB122" i="14"/>
  <c r="AC122" i="14" l="1"/>
  <c r="Y122" i="14"/>
  <c r="AB121" i="14"/>
  <c r="AF121" i="14"/>
  <c r="W121" i="14"/>
  <c r="AC121" i="14" l="1"/>
  <c r="Y121" i="14"/>
  <c r="S121" i="14"/>
  <c r="AF120" i="14"/>
  <c r="W120" i="14"/>
  <c r="AB120" i="14"/>
  <c r="AF119" i="14" l="1"/>
  <c r="W119" i="14"/>
  <c r="AC120" i="14"/>
  <c r="Y120" i="14"/>
  <c r="S120" i="14"/>
  <c r="S119" i="14" l="1"/>
  <c r="AC119" i="14"/>
  <c r="AF118" i="14"/>
  <c r="W118" i="14"/>
  <c r="AB118" i="14"/>
  <c r="AF117" i="14" l="1"/>
  <c r="W117" i="14"/>
  <c r="AB117" i="14"/>
  <c r="Y118" i="14"/>
  <c r="AC118" i="14"/>
  <c r="S118" i="14"/>
  <c r="AB116" i="14" l="1"/>
  <c r="AF116" i="14"/>
  <c r="AC117" i="14"/>
  <c r="Y117" i="14"/>
  <c r="S117" i="14"/>
  <c r="V115" i="14" l="1"/>
  <c r="AF115" i="14"/>
  <c r="AC116" i="14"/>
  <c r="Y116" i="14"/>
  <c r="AF114" i="14" l="1"/>
  <c r="V114" i="14"/>
  <c r="AC115" i="14"/>
  <c r="S115" i="14"/>
  <c r="AC114" i="14" l="1"/>
  <c r="S114" i="14"/>
  <c r="AF113" i="14"/>
  <c r="V113" i="14"/>
  <c r="AF112" i="14" l="1"/>
  <c r="V112" i="14"/>
  <c r="AC113" i="14"/>
  <c r="S113" i="14"/>
  <c r="AC112" i="14" l="1"/>
  <c r="S112" i="14"/>
  <c r="AF111" i="14"/>
  <c r="AB111" i="14"/>
  <c r="W111" i="14"/>
  <c r="AB110" i="14" l="1"/>
  <c r="AF110" i="14"/>
  <c r="Y111" i="14"/>
  <c r="AC111" i="14"/>
  <c r="S111" i="14"/>
  <c r="Y110" i="14" l="1"/>
  <c r="AC110" i="14"/>
  <c r="V109" i="14"/>
  <c r="AF109" i="14"/>
  <c r="S109" i="14" l="1"/>
  <c r="AC109" i="14"/>
  <c r="AF108" i="14"/>
  <c r="V108" i="14"/>
  <c r="AB107" i="14" l="1"/>
  <c r="W107" i="14"/>
  <c r="AF107" i="14"/>
  <c r="S108" i="14"/>
  <c r="AC108" i="14"/>
  <c r="V106" i="14" l="1"/>
  <c r="AF106" i="14"/>
  <c r="AC107" i="14"/>
  <c r="Y107" i="14"/>
  <c r="S107" i="14"/>
  <c r="AC106" i="14" l="1"/>
  <c r="S106" i="14"/>
  <c r="AB105" i="14"/>
  <c r="AF105" i="14"/>
  <c r="W105" i="14"/>
  <c r="AC105" i="14" l="1"/>
  <c r="S105" i="14"/>
  <c r="Y105" i="14"/>
  <c r="AB104" i="14"/>
  <c r="AF104" i="14"/>
  <c r="AB103" i="14" l="1"/>
  <c r="AF103" i="14"/>
  <c r="AC104" i="14"/>
  <c r="Y104" i="14"/>
  <c r="AB102" i="14" l="1"/>
  <c r="AF102" i="14"/>
  <c r="AC103" i="14"/>
  <c r="Y103" i="14"/>
  <c r="AC102" i="14" l="1"/>
  <c r="Y102" i="14"/>
  <c r="AB101" i="14"/>
  <c r="AF101" i="14"/>
  <c r="AC101" i="14" l="1"/>
  <c r="Y101" i="14"/>
  <c r="AF100" i="14"/>
  <c r="W100" i="14"/>
  <c r="AB100" i="14"/>
  <c r="AC100" i="14" l="1"/>
  <c r="Y100" i="14"/>
  <c r="S100" i="14"/>
  <c r="AB99" i="14"/>
  <c r="AF99" i="14"/>
  <c r="W99" i="14"/>
  <c r="AC99" i="14" l="1"/>
  <c r="Y99" i="14"/>
  <c r="S99" i="14"/>
  <c r="W98" i="14"/>
  <c r="AB98" i="14"/>
  <c r="AF98" i="14"/>
  <c r="AB97" i="14" l="1"/>
  <c r="AF97" i="14"/>
  <c r="V97" i="14"/>
  <c r="AC98" i="14"/>
  <c r="Y98" i="14"/>
  <c r="S98" i="14"/>
  <c r="AF96" i="14" l="1"/>
  <c r="AB96" i="14"/>
  <c r="W96" i="14"/>
  <c r="AC97" i="14"/>
  <c r="Y97" i="14"/>
  <c r="S97" i="14"/>
  <c r="AC96" i="14" l="1"/>
  <c r="S96" i="14"/>
  <c r="Y96" i="14"/>
  <c r="AF95" i="14"/>
  <c r="AB95" i="14"/>
  <c r="V95" i="14"/>
  <c r="AC95" i="14" l="1"/>
  <c r="Y95" i="14"/>
  <c r="S95" i="14"/>
  <c r="W94" i="14"/>
  <c r="AB94" i="14"/>
  <c r="AF94" i="14"/>
  <c r="AB93" i="14" l="1"/>
  <c r="AF93" i="14"/>
  <c r="AC94" i="14"/>
  <c r="Y94" i="14"/>
  <c r="S94" i="14"/>
  <c r="AF92" i="14" l="1"/>
  <c r="W92" i="14"/>
  <c r="AB92" i="14"/>
  <c r="AC93" i="14"/>
  <c r="Y93" i="14"/>
  <c r="AB91" i="14" l="1"/>
  <c r="AF91" i="14"/>
  <c r="V91" i="14"/>
  <c r="S92" i="14"/>
  <c r="Y92" i="14"/>
  <c r="AC92" i="14"/>
  <c r="AB90" i="14" l="1"/>
  <c r="V90" i="14"/>
  <c r="AF90" i="14"/>
  <c r="S91" i="14"/>
  <c r="AC91" i="14"/>
  <c r="Y91" i="14"/>
  <c r="S90" i="14" l="1"/>
  <c r="Y90" i="14"/>
  <c r="AC90" i="14"/>
  <c r="AF89" i="14"/>
  <c r="AB89" i="14"/>
  <c r="V89" i="14"/>
  <c r="AC89" i="14" l="1"/>
  <c r="Y89" i="14"/>
  <c r="S89" i="14"/>
  <c r="AF88" i="14"/>
  <c r="AB88" i="14"/>
  <c r="W88" i="14"/>
  <c r="AB87" i="14" l="1"/>
  <c r="AF87" i="14"/>
  <c r="Y88" i="14"/>
  <c r="AC88" i="14"/>
  <c r="S88" i="14"/>
  <c r="AF86" i="14" l="1"/>
  <c r="AB86" i="14"/>
  <c r="AC87" i="14"/>
  <c r="Y87" i="14"/>
  <c r="AC86" i="14" l="1"/>
  <c r="Y86" i="14"/>
  <c r="AF85" i="14"/>
  <c r="V85" i="14"/>
  <c r="AB85" i="14"/>
  <c r="AF84" i="14" l="1"/>
  <c r="V84" i="14"/>
  <c r="AB84" i="14"/>
  <c r="Y85" i="14"/>
  <c r="S85" i="14"/>
  <c r="AC85" i="14"/>
  <c r="AF83" i="14" l="1"/>
  <c r="AB83" i="14"/>
  <c r="AC84" i="14"/>
  <c r="S84" i="14"/>
  <c r="Y84" i="14"/>
  <c r="AF82" i="14" l="1"/>
  <c r="AB82" i="14"/>
  <c r="Y83" i="14"/>
  <c r="AC83" i="14"/>
  <c r="Y82" i="14" l="1"/>
  <c r="AC82" i="14"/>
  <c r="AF81" i="14"/>
  <c r="AB81" i="14"/>
  <c r="W81" i="14"/>
  <c r="AC81" i="14" l="1"/>
  <c r="Y81" i="14"/>
  <c r="S81" i="14"/>
  <c r="AF80" i="14"/>
  <c r="AB80" i="14"/>
  <c r="W80" i="14"/>
  <c r="AF79" i="14" l="1"/>
  <c r="AB79" i="14"/>
  <c r="AC80" i="14"/>
  <c r="S80" i="14"/>
  <c r="Y80" i="14"/>
  <c r="AB78" i="14" l="1"/>
  <c r="AF78" i="14"/>
  <c r="AC79" i="14"/>
  <c r="Y79" i="14"/>
  <c r="AC78" i="14" l="1"/>
  <c r="Y78" i="14"/>
  <c r="AF77" i="14"/>
  <c r="W77" i="14"/>
  <c r="AB77" i="14"/>
  <c r="AF76" i="14" l="1"/>
  <c r="AB76" i="14"/>
  <c r="W76" i="14"/>
  <c r="AC77" i="14"/>
  <c r="Y77" i="14"/>
  <c r="S77" i="14"/>
  <c r="AF75" i="14" l="1"/>
  <c r="AB75" i="14"/>
  <c r="W75" i="14"/>
  <c r="AC76" i="14"/>
  <c r="S76" i="14"/>
  <c r="Y76" i="14"/>
  <c r="AB74" i="14" l="1"/>
  <c r="AF74" i="14"/>
  <c r="W74" i="14"/>
  <c r="AC75" i="14"/>
  <c r="S75" i="14"/>
  <c r="Y75" i="14"/>
  <c r="AC74" i="14" l="1"/>
  <c r="S74" i="14"/>
  <c r="Y74" i="14"/>
  <c r="AF73" i="14"/>
  <c r="AB73" i="14"/>
  <c r="W73" i="14"/>
  <c r="AF72" i="14" l="1"/>
  <c r="AB72" i="14"/>
  <c r="Y73" i="14"/>
  <c r="AC73" i="14"/>
  <c r="S73" i="14"/>
  <c r="AC72" i="14" l="1"/>
  <c r="Y72" i="14"/>
  <c r="AB71" i="14"/>
  <c r="W71" i="14"/>
  <c r="AF71" i="14"/>
  <c r="AB70" i="14" l="1"/>
  <c r="AF70" i="14"/>
  <c r="W70" i="14"/>
  <c r="AC71" i="14"/>
  <c r="Y71" i="14"/>
  <c r="S71" i="14"/>
  <c r="AC70" i="14" l="1"/>
  <c r="Y70" i="14"/>
  <c r="S70" i="14"/>
  <c r="AB69" i="14"/>
  <c r="AF69" i="14"/>
  <c r="V69" i="14"/>
  <c r="S69" i="14" l="1"/>
  <c r="AC69" i="14"/>
  <c r="Y69" i="14"/>
  <c r="AF68" i="14"/>
  <c r="V68" i="14"/>
  <c r="AB68" i="14"/>
  <c r="S68" i="14" l="1"/>
  <c r="AC68" i="14"/>
  <c r="Y68" i="14"/>
  <c r="AB67" i="14"/>
  <c r="AF67" i="14"/>
  <c r="Y67" i="14" l="1"/>
  <c r="AC67" i="14"/>
  <c r="AF66" i="14"/>
  <c r="W66" i="14"/>
  <c r="AB66" i="14"/>
  <c r="AB65" i="14" l="1"/>
  <c r="V65" i="14"/>
  <c r="AF65" i="14"/>
  <c r="AC66" i="14"/>
  <c r="Y66" i="14"/>
  <c r="S66" i="14"/>
  <c r="AF64" i="14" l="1"/>
  <c r="W64" i="14"/>
  <c r="AB64" i="14"/>
  <c r="Y65" i="14"/>
  <c r="S65" i="14"/>
  <c r="AC65" i="14"/>
  <c r="AF63" i="14" l="1"/>
  <c r="AB63" i="14"/>
  <c r="AC64" i="14"/>
  <c r="S64" i="14"/>
  <c r="Y64" i="14"/>
  <c r="AF62" i="14" l="1"/>
  <c r="AB62" i="14"/>
  <c r="W62" i="14"/>
  <c r="AC63" i="14"/>
  <c r="Y63" i="14"/>
  <c r="S62" i="14" l="1"/>
  <c r="AC62" i="14"/>
  <c r="Y62" i="14"/>
  <c r="AB61" i="14"/>
  <c r="AF61" i="14"/>
  <c r="Y61" i="14" l="1"/>
  <c r="AC61" i="14"/>
  <c r="AB60" i="14"/>
  <c r="AF60" i="14"/>
  <c r="W60" i="14"/>
  <c r="Y60" i="14" l="1"/>
  <c r="S60" i="14"/>
  <c r="AC60" i="14"/>
  <c r="AF59" i="14"/>
  <c r="AB59" i="14"/>
  <c r="W59" i="14"/>
  <c r="AC59" i="14" l="1"/>
  <c r="S59" i="14"/>
  <c r="Y59" i="14"/>
  <c r="AB58" i="14"/>
  <c r="AF58" i="14"/>
  <c r="W58" i="14"/>
  <c r="AF57" i="14" l="1"/>
  <c r="AB57" i="14"/>
  <c r="W57" i="14"/>
  <c r="AC58" i="14"/>
  <c r="Y58" i="14"/>
  <c r="S58" i="14"/>
  <c r="AF56" i="14" l="1"/>
  <c r="AB56" i="14"/>
  <c r="W56" i="14"/>
  <c r="S57" i="14"/>
  <c r="Y57" i="14"/>
  <c r="AC57" i="14"/>
  <c r="AC56" i="14" l="1"/>
  <c r="Y56" i="14"/>
  <c r="S56" i="14"/>
  <c r="AF55" i="14"/>
  <c r="AB55" i="14"/>
  <c r="AC55" i="14" l="1"/>
  <c r="Y55" i="14"/>
  <c r="AF54" i="14"/>
  <c r="AB54" i="14"/>
  <c r="V54" i="14"/>
  <c r="S54" i="14" l="1"/>
  <c r="Y54" i="14"/>
  <c r="AC54" i="14"/>
  <c r="AB53" i="14"/>
  <c r="AF53" i="14"/>
  <c r="V53" i="14"/>
  <c r="S53" i="14" l="1"/>
  <c r="AC53" i="14"/>
  <c r="Y53" i="14"/>
  <c r="V52" i="14"/>
  <c r="AB52" i="14"/>
  <c r="AF52" i="14"/>
  <c r="AB51" i="14" l="1"/>
  <c r="AF51" i="14"/>
  <c r="S52" i="14"/>
  <c r="AC52" i="14"/>
  <c r="Y52" i="14"/>
  <c r="AB50" i="14" l="1"/>
  <c r="AF50" i="14"/>
  <c r="AC51" i="14"/>
  <c r="Y51" i="14"/>
  <c r="AC50" i="14" l="1"/>
  <c r="Y50" i="14"/>
  <c r="AF49" i="14"/>
  <c r="AB49" i="14"/>
  <c r="W49" i="14"/>
  <c r="AF48" i="14" l="1"/>
  <c r="AB48" i="14"/>
  <c r="W48" i="14"/>
  <c r="AC49" i="14"/>
  <c r="Y49" i="14"/>
  <c r="S49" i="14"/>
  <c r="AC48" i="14" l="1"/>
  <c r="S48" i="14"/>
  <c r="Y48" i="14"/>
  <c r="V47" i="14"/>
  <c r="AB47" i="14"/>
  <c r="AF47" i="14"/>
  <c r="S47" i="14" l="1"/>
  <c r="Y47" i="14"/>
  <c r="AC47" i="14"/>
  <c r="AB46" i="14"/>
  <c r="AF46" i="14"/>
  <c r="W46" i="14"/>
  <c r="S46" i="14" l="1"/>
  <c r="Y46" i="14"/>
  <c r="AC46" i="14"/>
  <c r="V45" i="14"/>
  <c r="AB45" i="14"/>
  <c r="AF45" i="14"/>
  <c r="S44" i="14" l="1"/>
  <c r="V44" i="14"/>
  <c r="S45" i="14"/>
  <c r="AC45" i="14"/>
  <c r="Y45" i="14"/>
  <c r="AF43" i="14" l="1"/>
  <c r="AB43" i="14"/>
  <c r="AB42" i="14" l="1"/>
  <c r="W42" i="14"/>
  <c r="AF42" i="14"/>
  <c r="AC43" i="14"/>
  <c r="Y43" i="14"/>
  <c r="AC42" i="14" l="1"/>
  <c r="S42" i="14"/>
  <c r="Y42" i="14"/>
  <c r="V41" i="14"/>
  <c r="AB41" i="14"/>
  <c r="AF41" i="14"/>
  <c r="AF40" i="14" l="1"/>
  <c r="AB40" i="14"/>
  <c r="W40" i="14"/>
  <c r="Y41" i="14"/>
  <c r="S41" i="14"/>
  <c r="AC41" i="14"/>
  <c r="AC40" i="14" l="1"/>
  <c r="Y40" i="14"/>
  <c r="S40" i="14"/>
  <c r="AF39" i="14"/>
  <c r="W39" i="14"/>
  <c r="AB39" i="14"/>
  <c r="AC39" i="14" l="1"/>
  <c r="Y39" i="14"/>
  <c r="S39" i="14"/>
  <c r="AF38" i="14"/>
  <c r="AB38" i="14"/>
  <c r="W38" i="14"/>
  <c r="S38" i="14" l="1"/>
  <c r="AC38" i="14"/>
  <c r="Y38" i="14"/>
  <c r="AB37" i="14"/>
  <c r="AF37" i="14"/>
  <c r="AC37" i="14" l="1"/>
  <c r="Y37" i="14"/>
  <c r="AB36" i="14"/>
  <c r="AF36" i="14"/>
  <c r="AC36" i="14" l="1"/>
  <c r="Y36" i="14"/>
  <c r="AB35" i="14"/>
  <c r="AF35" i="14"/>
  <c r="Y35" i="14" l="1"/>
  <c r="AC35" i="14"/>
  <c r="AB34" i="14"/>
  <c r="AF34" i="14"/>
  <c r="V34" i="14"/>
  <c r="Y34" i="14" l="1"/>
  <c r="S34" i="14"/>
  <c r="AC34" i="14"/>
  <c r="V33" i="14"/>
  <c r="AB33" i="14"/>
  <c r="AF33" i="14"/>
  <c r="AB32" i="14" l="1"/>
  <c r="V32" i="14"/>
  <c r="AF32" i="14"/>
  <c r="Y33" i="14"/>
  <c r="AC33" i="14"/>
  <c r="S33" i="14"/>
  <c r="Y32" i="14" l="1"/>
  <c r="AC32" i="14"/>
  <c r="S32" i="14"/>
  <c r="AB31" i="14"/>
  <c r="AF31" i="14"/>
  <c r="V31" i="14"/>
  <c r="Y31" i="14" l="1"/>
  <c r="AC31" i="14"/>
  <c r="S31" i="14"/>
  <c r="AB30" i="14"/>
  <c r="AF30" i="14"/>
  <c r="V30" i="14"/>
  <c r="AB29" i="14" l="1"/>
  <c r="V29" i="14"/>
  <c r="AF29" i="14"/>
  <c r="Y30" i="14"/>
  <c r="AC30" i="14"/>
  <c r="S30" i="14"/>
  <c r="AB28" i="14" l="1"/>
  <c r="AF28" i="14"/>
  <c r="V28" i="14"/>
  <c r="Y29" i="14"/>
  <c r="S29" i="14"/>
  <c r="AC29" i="14"/>
  <c r="AB27" i="14" l="1"/>
  <c r="AF27" i="14"/>
  <c r="V27" i="14"/>
  <c r="AC28" i="14"/>
  <c r="Y28" i="14"/>
  <c r="S28" i="14"/>
  <c r="AB26" i="14" l="1"/>
  <c r="V26" i="14"/>
  <c r="AF26" i="14"/>
  <c r="Y27" i="14"/>
  <c r="AC27" i="14"/>
  <c r="S27" i="14"/>
  <c r="Y26" i="14" l="1"/>
  <c r="AC26" i="14"/>
  <c r="S26" i="14"/>
  <c r="AB25" i="14"/>
  <c r="V25" i="14"/>
  <c r="AF25" i="14"/>
  <c r="Y25" i="14" l="1"/>
  <c r="S25" i="14"/>
  <c r="AC25" i="14"/>
  <c r="AB24" i="14"/>
  <c r="V24" i="14"/>
  <c r="AF24" i="14"/>
  <c r="AB23" i="14" l="1"/>
  <c r="V23" i="14"/>
  <c r="AF23" i="14"/>
  <c r="Y24" i="14"/>
  <c r="AC24" i="14"/>
  <c r="S24" i="14"/>
  <c r="AB22" i="14" l="1"/>
  <c r="AF22" i="14"/>
  <c r="W22" i="14"/>
  <c r="Y23" i="14"/>
  <c r="S23" i="14"/>
  <c r="AC23" i="14"/>
  <c r="AC22" i="14" l="1"/>
  <c r="Y22" i="14"/>
  <c r="S22" i="14"/>
  <c r="AB21" i="14"/>
  <c r="AF21" i="14"/>
  <c r="V21" i="14"/>
  <c r="Y21" i="14" l="1"/>
  <c r="AC21" i="14"/>
  <c r="S21" i="14"/>
  <c r="AB20" i="14"/>
  <c r="V20" i="14"/>
  <c r="AF20" i="14"/>
  <c r="Y20" i="14" l="1"/>
  <c r="S20" i="14"/>
  <c r="AC20" i="14"/>
  <c r="AB19" i="14"/>
  <c r="AF19" i="14"/>
  <c r="V19" i="14"/>
  <c r="Y19" i="14" l="1"/>
  <c r="S19" i="14"/>
  <c r="AC19" i="14"/>
  <c r="AB18" i="14"/>
  <c r="V18" i="14"/>
  <c r="AF18" i="14"/>
  <c r="AB17" i="14" l="1"/>
  <c r="V17" i="14"/>
  <c r="AF17" i="14"/>
  <c r="Y18" i="14"/>
  <c r="S18" i="14"/>
  <c r="AC18" i="14"/>
  <c r="AB16" i="14" l="1"/>
  <c r="AF16" i="14"/>
  <c r="V16" i="14"/>
  <c r="Y17" i="14"/>
  <c r="S17" i="14"/>
  <c r="AC17" i="14"/>
  <c r="Y16" i="14" l="1"/>
  <c r="S16" i="14"/>
  <c r="AC16" i="14"/>
  <c r="AB15" i="14"/>
  <c r="AF15" i="14"/>
  <c r="V15" i="14"/>
  <c r="Y15" i="14" l="1"/>
  <c r="AC15" i="14"/>
  <c r="S15" i="14"/>
  <c r="AB14" i="14"/>
  <c r="AF14" i="14"/>
  <c r="V14" i="14"/>
  <c r="Y14" i="14" l="1"/>
  <c r="S14" i="14"/>
  <c r="AC14" i="14"/>
  <c r="AB13" i="14"/>
  <c r="AF13" i="14"/>
  <c r="V13" i="14"/>
  <c r="Y13" i="14" l="1"/>
  <c r="AC13" i="14"/>
  <c r="S13" i="14"/>
  <c r="AB12" i="14"/>
  <c r="AF12" i="14"/>
  <c r="V12" i="14"/>
  <c r="Y12" i="14" l="1"/>
  <c r="S12" i="14"/>
  <c r="AC12" i="14"/>
  <c r="AB11" i="14"/>
  <c r="AF11" i="14"/>
  <c r="Y11" i="14" l="1"/>
  <c r="AC11" i="14"/>
  <c r="J8" i="14" l="1"/>
  <c r="H8" i="14" l="1"/>
</calcChain>
</file>

<file path=xl/sharedStrings.xml><?xml version="1.0" encoding="utf-8"?>
<sst xmlns="http://schemas.openxmlformats.org/spreadsheetml/2006/main" count="3788" uniqueCount="1116">
  <si>
    <t>ALYTAUS REGIONO PLĖTROS PLANO ĮGYVENDINIMO ATASKAITA</t>
  </si>
  <si>
    <t xml:space="preserve">Iš viso </t>
  </si>
  <si>
    <t>Išmokėtos pareiškėjo / projekto vykdytojo  ir partnerio (-ių) lėšos</t>
  </si>
  <si>
    <t xml:space="preserve">1. </t>
  </si>
  <si>
    <t>1.1.</t>
  </si>
  <si>
    <t>1.1.1.</t>
  </si>
  <si>
    <t>Uždavinys:
Sudaryti sąlygas darbo vietų kūrimui, kuriant ir atnaujinant viešąją ir ekoinžinerinę  infrastruktūrą,  gamtos, kultūros paveldo objektus ir kultūros įstaigas</t>
  </si>
  <si>
    <t>1.1.1.1.</t>
  </si>
  <si>
    <t>Priemonė:
Kaimo gyvenamųjų vietovių (turinčių iki 1 tūkst. gyventojų) atnaujinimas</t>
  </si>
  <si>
    <t>O.3</t>
  </si>
  <si>
    <t>O.15</t>
  </si>
  <si>
    <t>SO12.1</t>
  </si>
  <si>
    <t>1.1.1.2.</t>
  </si>
  <si>
    <t>Priemonė:
Kaimo gyvenamųjų vietovių (turinčių 1-6 tūkst. gyventojų) atnaujinimas ir plėtra</t>
  </si>
  <si>
    <t>P.S.364</t>
  </si>
  <si>
    <t>P.S.365</t>
  </si>
  <si>
    <t>1.1.1.3.</t>
  </si>
  <si>
    <t>Priemonė:
Varėnos miesto kompleksinė plėtra</t>
  </si>
  <si>
    <t>P.B.238</t>
  </si>
  <si>
    <t>P.B.239</t>
  </si>
  <si>
    <t>1.1.1.4.</t>
  </si>
  <si>
    <t>Priemonė:
Alytaus, Druskininkų ir Lazdijų miestų kompleksinė plėtra</t>
  </si>
  <si>
    <t>1.1.1.5.</t>
  </si>
  <si>
    <t xml:space="preserve">Priemonė:
Geriamojo vandens tiekimo ir nuotekų tvarkymo sistemų renovavimas ir plėtra, įmonių valdymo tobulinimas </t>
  </si>
  <si>
    <t>P.N.050</t>
  </si>
  <si>
    <t>P.N.051</t>
  </si>
  <si>
    <t>P.N.053</t>
  </si>
  <si>
    <t>P.N.054</t>
  </si>
  <si>
    <t>P.S.333</t>
  </si>
  <si>
    <t>1.1.1.6.</t>
  </si>
  <si>
    <t>Priemonė:
Paviršinių nuotekų sistemų tvarkymas</t>
  </si>
  <si>
    <t>P.S.328</t>
  </si>
  <si>
    <t>P.N.028</t>
  </si>
  <si>
    <t>1.1.1.7.</t>
  </si>
  <si>
    <t>Priemonė:
Savivaldybes jungiančių turizmo trasų ir turizmo maršrutų informacinės infrastruktūros plėtra</t>
  </si>
  <si>
    <t>P.N.817</t>
  </si>
  <si>
    <t>1.1.1.8.</t>
  </si>
  <si>
    <t>Priemonė:
Modernizuoti savivaldybių kultūros infrastruktūrą</t>
  </si>
  <si>
    <t>P.N.304</t>
  </si>
  <si>
    <t>1.1.1.9.</t>
  </si>
  <si>
    <t>Priemonė:
Aktualizuoti savivaldybių kultūros paveldo objektus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</si>
  <si>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</si>
  <si>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</si>
  <si>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</si>
  <si>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</si>
  <si>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1.1.2.</t>
  </si>
  <si>
    <t>Uždavinys:
Pagerinti darbo jėgos judėjimo galimybes gerinant susisiekimo sistemas</t>
  </si>
  <si>
    <t>1.1.2.1.</t>
  </si>
  <si>
    <t>Priemonė:
Vietinio susisiekimo viešojo transporto priemonių parko atnaujinimas</t>
  </si>
  <si>
    <t>P.S.325</t>
  </si>
  <si>
    <t>1.1.2.2.</t>
  </si>
  <si>
    <t>Priemonė:
Darnaus judumo priemonių diegimas</t>
  </si>
  <si>
    <t>P.S.323</t>
  </si>
  <si>
    <t>Įgyvendintos darnaus judumo priemonės</t>
  </si>
  <si>
    <t>P.N.507</t>
  </si>
  <si>
    <t>Priemonė:
Pėsčiųjų ir dviračių takų rekonstrukcija ir plėtra</t>
  </si>
  <si>
    <t>P.S.321</t>
  </si>
  <si>
    <t>P.S.322</t>
  </si>
  <si>
    <t>Priemonė:
Vietinių kelių techninių parametrų ir eismo saugos gerinimas</t>
  </si>
  <si>
    <t>P.B.214</t>
  </si>
  <si>
    <t>P.S.342</t>
  </si>
  <si>
    <t>Įdiegtos saugų eismą gerinančios ir aplinkosaugos priemonės</t>
  </si>
  <si>
    <t>P.N.508</t>
  </si>
  <si>
    <t xml:space="preserve">2. </t>
  </si>
  <si>
    <t>2.1.</t>
  </si>
  <si>
    <t>2.1.1.</t>
  </si>
  <si>
    <t xml:space="preserve">Uždavinys:
Bendrojo ugdymo ir neformaliojo švietimo įstaigų (ypač vykdančių ikimokyklinio ir priešmokyklinio ugdymo programas) tinklo veiklos efektyvumo didinimas </t>
  </si>
  <si>
    <t>Priemonė:
Mokyklų tinklo efektyvumo didinimas</t>
  </si>
  <si>
    <t>P.B.235</t>
  </si>
  <si>
    <t>Investicijas gavusios vaikų priežiūros arba švietimo infrastruktūros pajėgumas</t>
  </si>
  <si>
    <t>Priemonė:
Neformaliojo švietimo infrastruktūros tobulinimas</t>
  </si>
  <si>
    <t>Priemonė:
Ikimokyklinio ir priešmokyklinio ugdymo prieinamumo didinimas</t>
  </si>
  <si>
    <t>P.N.717</t>
  </si>
  <si>
    <t>P.N.743</t>
  </si>
  <si>
    <t>2.1.2.</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</si>
  <si>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</si>
  <si>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</si>
  <si>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P.S.363</t>
  </si>
  <si>
    <t>Viešąsias sveikatos priežiūros paslaugas teikiančių asmens sveikatos priežiūros įstaigų, kuriose modernizuota paslaugų teikimo infrastruktūra, skaičius</t>
  </si>
  <si>
    <t>P.B.236</t>
  </si>
  <si>
    <t>Priemonė:
Sveikos gyvensenos skatinimas regioniniu lygiu</t>
  </si>
  <si>
    <t>P.S.372</t>
  </si>
  <si>
    <t>Tikslinių grupių asmenys, kurie dalyvavo informavimo, švietimo ir mokymo renginiuose bei sveikatos raštingumą didinančiose veiklose</t>
  </si>
  <si>
    <t>P.N.671</t>
  </si>
  <si>
    <t>Modernizuoti savivaldybių visuomenės sveikatos biurai</t>
  </si>
  <si>
    <t>Priemonė:
Priemonių, gerinančių ambulatorinių sveikatos priežiūros paslaugų prieinamumą tuberkulioze sergantiems pacientams, įgyvendinimas</t>
  </si>
  <si>
    <t>P.N.604</t>
  </si>
  <si>
    <t>2.1.3.</t>
  </si>
  <si>
    <t>Uždavinys:
Socialinio būsto ir socialinių paslaugų prieinamumo pažeidžiamiausioms gyventojų grupėms padidinimas</t>
  </si>
  <si>
    <t>Priemonė:
Socialinių paslaugų infrastruktūros plėtra</t>
  </si>
  <si>
    <t>P.S.361</t>
  </si>
  <si>
    <t>Investicijas gavę socialinių paslaugų infrastruktūros objektai</t>
  </si>
  <si>
    <t>Priemonė:
Socialinio būsto fondo plėtra</t>
  </si>
  <si>
    <t>P.S.362</t>
  </si>
  <si>
    <t>2.1.4.</t>
  </si>
  <si>
    <t>Uždavinys:
Visuomenei teikiamų paslaugų kokybės, didinant jų atitikimo visuomenės poreikiams pagerinimas</t>
  </si>
  <si>
    <t>Priemonė:
Paslaugų teikimo ir asmenų aptarnavimo kokybės gerinimas savivaldybėse</t>
  </si>
  <si>
    <t>P.S.415</t>
  </si>
  <si>
    <t>P.S.416</t>
  </si>
  <si>
    <t>P.N.910</t>
  </si>
  <si>
    <t>Parengtos piliečių chartijos</t>
  </si>
  <si>
    <t xml:space="preserve">3. </t>
  </si>
  <si>
    <t>3.1.</t>
  </si>
  <si>
    <t>Tikslas: 
DARNIAI TVARKYTI IR VYSTYTI REGIONO TERITORIJĄ</t>
  </si>
  <si>
    <t>3.1.1.</t>
  </si>
  <si>
    <t>Uždavinys:
Sumažinti sąvartynuose šalinamų komunalinių atliekų kiekį</t>
  </si>
  <si>
    <t>Priemonė:
Komunalinių atliekų tvarkymo infrastruktūros plėtra</t>
  </si>
  <si>
    <t>P.S.329</t>
  </si>
  <si>
    <t>3.1.2.</t>
  </si>
  <si>
    <t>Uždavinys:
Kraštovaizdžio apsauga, planavimas ir tvarkymas</t>
  </si>
  <si>
    <t>Priemonė:
Kraštovaizdžio apsauga/plėtra</t>
  </si>
  <si>
    <t>P.N.092</t>
  </si>
  <si>
    <t>P.N.093</t>
  </si>
  <si>
    <t>P.N.094</t>
  </si>
  <si>
    <t>P.S.338</t>
  </si>
  <si>
    <t>Išsaugoti, sutvarkyti ar atkurti įvairaus teritorinio lygmens kraštovaizdžio arealai</t>
  </si>
  <si>
    <t/>
  </si>
  <si>
    <t>ALYTAUS REGIONO PLĖTROS PLANO ĮGYVENDINIMO STEBĖSENOS DUOMENŲ SUVESTINĖ</t>
  </si>
  <si>
    <t xml:space="preserve">1 lentelė. Projektų įgyvendinimo stebėsenos duomenų suvestinė. </t>
  </si>
  <si>
    <t xml:space="preserve">Projekto Nr. </t>
  </si>
  <si>
    <t>Unikalus projekto Nr.</t>
  </si>
  <si>
    <t>Projektas (pavadinimas)</t>
  </si>
  <si>
    <t>Pareiškėjas / projekto vykdytojas</t>
  </si>
  <si>
    <t xml:space="preserve">ITI, RSP, S </t>
  </si>
  <si>
    <t>Projekto būklė**</t>
  </si>
  <si>
    <t>Regiono plėtros planas (Eur)</t>
  </si>
  <si>
    <t>Projekto finansavimo sutartis (Eur)</t>
  </si>
  <si>
    <t>Projekto įgyvendinimas (Eur)</t>
  </si>
  <si>
    <t>Pastabos</t>
  </si>
  <si>
    <t>Finansavimas</t>
  </si>
  <si>
    <t>Pareiškėjo / projekto vykdytojo  ir partnerio (-ių) lėšos</t>
  </si>
  <si>
    <t>Iš viso</t>
  </si>
  <si>
    <t>Finansavimas ES fondų ar kitų tarptautinių finansavimo šaltinių)</t>
  </si>
  <si>
    <t>Finansavimas iš valstybės biudžeto</t>
  </si>
  <si>
    <t>Prioritetas:
Konkurencinga ekonomika</t>
  </si>
  <si>
    <t>Tikslas: 
Didinti ūkinės veiklos įvairovę ir pagerinti sąlygas investicijų pritraukimui, mažinant geografinių sąlygų ir demografinių procesų sukeliamus gyvenimo kokybės netolygumus</t>
  </si>
  <si>
    <t>sut Iš viso</t>
  </si>
  <si>
    <t>sutartis ES</t>
  </si>
  <si>
    <t>VB</t>
  </si>
  <si>
    <t>pareiškėjas</t>
  </si>
  <si>
    <t>išmokėtos su sutartim</t>
  </si>
  <si>
    <t>es</t>
  </si>
  <si>
    <t>1.1.1.1.1.</t>
  </si>
  <si>
    <t>R01ZM07-120000-1101</t>
  </si>
  <si>
    <t>20KI-KA-17-1-02616</t>
  </si>
  <si>
    <t xml:space="preserve">Druskininkų savivaldybės Viečiūnų seniūnijos Ilgio ir Raigardo seniūnaitijų kelių būklės gerinimas  </t>
  </si>
  <si>
    <t xml:space="preserve">Druskininkų savivaldybės administracija  </t>
  </si>
  <si>
    <t>–</t>
  </si>
  <si>
    <t>Baigtas</t>
  </si>
  <si>
    <t>1.1.1.1.2.</t>
  </si>
  <si>
    <t>R01ZM72-120000-1102</t>
  </si>
  <si>
    <t>20KI-KA-17-1-02617</t>
  </si>
  <si>
    <t>Druskininkų savivaldybės Viečiūnų seniūnijos Ratnyčėlės seniūnaitijos kelių būklės gerinimas</t>
  </si>
  <si>
    <t>1.1.1.1.3.</t>
  </si>
  <si>
    <t>R01ZM72-120000-1103</t>
  </si>
  <si>
    <t>20KI-KA-17-1-02622</t>
  </si>
  <si>
    <t xml:space="preserve">Druskininkų savivaldybės Leipalingio seniūnijos Klonio seniūnaitijos kelių būklės gerinimas  </t>
  </si>
  <si>
    <t>1.1.1.1.4.</t>
  </si>
  <si>
    <t>R01ZM72-330200-1104</t>
  </si>
  <si>
    <t>20KI-KA-17-1-02368</t>
  </si>
  <si>
    <t>Rudaminos laisvalaikio salės pritaikymas bendruomenės poreikiams ir liaudies amatų plėtrai</t>
  </si>
  <si>
    <t xml:space="preserve">VšĮ Lazdijų kultūros centras </t>
  </si>
  <si>
    <t>1.1.1.1.5.</t>
  </si>
  <si>
    <t>R01ZM72-120000-1105</t>
  </si>
  <si>
    <t>20KI-KA-17-1-02619</t>
  </si>
  <si>
    <t>Druskininkų savivaldybės Leipalingio seniūnijos Bilso seniūnaitijos kelių būklės gerinimas</t>
  </si>
  <si>
    <t>1.1.1.1.6.</t>
  </si>
  <si>
    <t>R01ZM72-330200-1106</t>
  </si>
  <si>
    <t>20KI-KA-17-1-02374</t>
  </si>
  <si>
    <t>Lazdijų rajono kaimų patrauklumo didinimas atnaujinant bibliotekas</t>
  </si>
  <si>
    <t xml:space="preserve">BĮ Lazdijų rajono savivaldybės viešoji biblioteka </t>
  </si>
  <si>
    <t>1.1.1.1.7.</t>
  </si>
  <si>
    <t>R01ZM72-123200-1107</t>
  </si>
  <si>
    <t>20KI-KA-17-1-02437</t>
  </si>
  <si>
    <t>Alytaus rajono Miroslavo kaimo multifunkcinės sporto aikštės įrengimas ir gatvių bei šaligatvių rekonstrukcija</t>
  </si>
  <si>
    <t>Alytaus rajono savivaldybės administracija</t>
  </si>
  <si>
    <t>1.1.1.1.8.</t>
  </si>
  <si>
    <t>R01ZM72-123200-1108</t>
  </si>
  <si>
    <t>20KI-KA-17-1-02242</t>
  </si>
  <si>
    <t>Alytaus rajono Luksnėnų kaimo multifunkcinės sporto aikštės įrengimas ir gatvių rekonstrukcija</t>
  </si>
  <si>
    <t>1.1.1.1.9.</t>
  </si>
  <si>
    <t>R01ZM72-340000-1109</t>
  </si>
  <si>
    <t>20KI-KA-17-1-02372</t>
  </si>
  <si>
    <t>Krikštonių laisvalaikio salės pritaikymas bendruomenės poreikiams</t>
  </si>
  <si>
    <t>1.1.1.1.10.</t>
  </si>
  <si>
    <t>R01ZM72-340200-1110</t>
  </si>
  <si>
    <t>20KI-KA-17-1-02370</t>
  </si>
  <si>
    <t>Kučiūnų laisvalaikio salės pritaikymas bendruomenės poreikiams</t>
  </si>
  <si>
    <t>1.1.1.1.11.</t>
  </si>
  <si>
    <t>R01ZM72-320000-1111</t>
  </si>
  <si>
    <t>20KI-KA-17-1-02354</t>
  </si>
  <si>
    <t>Laisvalaikio infrastruktūros sukūrimas Lazdijų rajono kaimo gyvenamosiose vietovėse</t>
  </si>
  <si>
    <t>Lazdijų rajono savivaldybės administracija</t>
  </si>
  <si>
    <t>Projektas įgyvendinamas</t>
  </si>
  <si>
    <t>1.1.1.1.12.</t>
  </si>
  <si>
    <t>R01ZM72-120000-1112</t>
  </si>
  <si>
    <t>20KI-KA-17-1-02470</t>
  </si>
  <si>
    <t>Alytaus rajono Butrimonių miestelio šaligatvių kapitalinis remontas ir gyvenvietės apšvietimo įrengimas</t>
  </si>
  <si>
    <t>1.1.1.1.13.</t>
  </si>
  <si>
    <t>R01ZM72-123200-1113</t>
  </si>
  <si>
    <t>20KI-KA-17-1-02438</t>
  </si>
  <si>
    <t>Alytaus rajono Genių kaimo sporto aikštės įrengimas ir gatvių rekonstrukcija</t>
  </si>
  <si>
    <t>1.1.1.1.14.</t>
  </si>
  <si>
    <t>R01ZM72-122900-1114</t>
  </si>
  <si>
    <t>20KI-KA-17-1-01647</t>
  </si>
  <si>
    <t>Varėnos r. Dargužių kaimo Liepų gatvės ir viešosios erdvės įrengimas</t>
  </si>
  <si>
    <t xml:space="preserve">Varėnos rajono savivaldybės administracija </t>
  </si>
  <si>
    <t>1.1.1.1.15.</t>
  </si>
  <si>
    <t>R01ZM72-123200-1115</t>
  </si>
  <si>
    <t>20KI-KA-17-1-02469</t>
  </si>
  <si>
    <t>Alytaus rajono Vaisodžių kaimo sporto aikštės įrengimas ir gatvių apšvietimo atnaujinimas bei plėtra</t>
  </si>
  <si>
    <t>1.1.1.1.16.</t>
  </si>
  <si>
    <t>R01ZM72-123200-1116</t>
  </si>
  <si>
    <t>20KI-KA-17-1-02240</t>
  </si>
  <si>
    <t>Alytaus rajono Talokių kaimo sporto aikštės įrengimas ir Plytinės gatvės apšvietimas</t>
  </si>
  <si>
    <t>1.1.1.1.17.</t>
  </si>
  <si>
    <t>R01ZM72-120000-1117</t>
  </si>
  <si>
    <t>20KI-KA-17-1-01639</t>
  </si>
  <si>
    <t>Varėnos r. Rudnios kaimo Pušyno gatvės įrengimas</t>
  </si>
  <si>
    <t>1.1.1.1.18.</t>
  </si>
  <si>
    <t>R01ZM72-340000-1118</t>
  </si>
  <si>
    <t>20KI-KA-17-1-01666</t>
  </si>
  <si>
    <t>Varėnos kultūros centro Žilinų filialo pastato atnaujinimas ir pritaikymas bendruomenės poreikiams</t>
  </si>
  <si>
    <t>Varėnos kultūros centras, BĮ</t>
  </si>
  <si>
    <t>1.1.1.1.19.</t>
  </si>
  <si>
    <t>R01ZM72-120000-1119</t>
  </si>
  <si>
    <t>20KI-KA-17-1-02648</t>
  </si>
  <si>
    <t>Alytaus rajono Pivašiūnų kaimo šaligatvių, laiptų kapitalinis remontas ir gyvenvietės apšvietimo įrengimas</t>
  </si>
  <si>
    <t>1.1.1.1.20.</t>
  </si>
  <si>
    <t>R01ZM72-340000-1120</t>
  </si>
  <si>
    <t>20KI-KA-17-1-01736</t>
  </si>
  <si>
    <t>Pastato, esančio Pušelės g. 11, Naujųjų Valkininkų k., Varėnos r., atnaujinimas ir pritaikymas bendruomenės poreikiams</t>
  </si>
  <si>
    <t>1.1.1.1.21.</t>
  </si>
  <si>
    <t>R01ZM72-120000-1121</t>
  </si>
  <si>
    <t>20KI-KA-17-1-02364</t>
  </si>
  <si>
    <t>Kaimo gyvenamųjų vietovių Lazdijų rajono savivaldybėje patrauklumo gerinimas</t>
  </si>
  <si>
    <t>1.1.1.1.22.</t>
  </si>
  <si>
    <t>R01ZM72-120000-1122</t>
  </si>
  <si>
    <t>20KI-KA-17-1-02241</t>
  </si>
  <si>
    <t>Alytaus rajono Makniūnų kaimo šaligatvių atnaujinimas ir plėtra</t>
  </si>
  <si>
    <t>1.1.1.1.23.</t>
  </si>
  <si>
    <t>R01ZM72-120000-1123</t>
  </si>
  <si>
    <t>20KI-KA-19-1-00329</t>
  </si>
  <si>
    <t>Varėnos r. Vazgirdonių kaimo Klevų gatvės įrengimas</t>
  </si>
  <si>
    <t>1.1.1.1.24.</t>
  </si>
  <si>
    <t>R01ZM72-120000-1124</t>
  </si>
  <si>
    <t>Rudaminos laisvalaikio salės katilinės modernizavimas</t>
  </si>
  <si>
    <t>VšĮ Lazdijų kultūros centras</t>
  </si>
  <si>
    <t>Pateikta paraiška</t>
  </si>
  <si>
    <t>1.1.1.1.25.</t>
  </si>
  <si>
    <t>R01ZM72-120000-1125</t>
  </si>
  <si>
    <t>Privažiavimo, takų ir aikštelių prie Varėnos r. Valkininkų gimnazijos atnaujinimas</t>
  </si>
  <si>
    <t>1.1.1.2.1.</t>
  </si>
  <si>
    <t>R019908-293400-1121</t>
  </si>
  <si>
    <t>08.2.1-CPVA-R-908-11-0002</t>
  </si>
  <si>
    <t>Matuizų kaimo viešosios infrastruktūros atnaujinimas ir pritaikymas bendruomenės poreikiams</t>
  </si>
  <si>
    <t>1.1.1.2.2.</t>
  </si>
  <si>
    <t>R019908-290000-1122</t>
  </si>
  <si>
    <t>08.2.1-CPVA-R-908-11-0001</t>
  </si>
  <si>
    <t>Senosios Varėnos kaimo viešosios infrastruktūros atnaujinimas ir pritaikymas bendruomenės poreikiams</t>
  </si>
  <si>
    <t>Projekto administravimo ir finansavimo sutartyje numatytos pareiškėjo lėšos yra didesnės, nei buvo suplanuota RPP.</t>
  </si>
  <si>
    <t>1.1.1.2.3.</t>
  </si>
  <si>
    <t>R019908-293400-1123</t>
  </si>
  <si>
    <t>08.2.1-CPVA-R-908-11-0005</t>
  </si>
  <si>
    <t>Kompleksinė Miklusėnų gyvenvietės plėtra</t>
  </si>
  <si>
    <t>1.1.1.2.4.</t>
  </si>
  <si>
    <t>R019908-290000-1124</t>
  </si>
  <si>
    <t>08.2.1-CPVA-R-908-11-0003</t>
  </si>
  <si>
    <t>Leipalingio viešosios erdvės pritaikymas bendruomenės poreikiams</t>
  </si>
  <si>
    <t>1.1.1.2.5.</t>
  </si>
  <si>
    <t>R019908-290000-1125</t>
  </si>
  <si>
    <t>08.2.1-CPVA-R-908-11-0004</t>
  </si>
  <si>
    <t>Viečiūnų viešosios erdvės pritaikymas bendruomenės poreikiams</t>
  </si>
  <si>
    <t>1.1.1.3.1.</t>
  </si>
  <si>
    <t>R019905-290000-1131</t>
  </si>
  <si>
    <t>07.1.1-CPVA-R-905-11-0001</t>
  </si>
  <si>
    <t>Varėnos miesto centrinės dalies modernizavimas ir pritaikymas visuomenės poreikiams (I etapas)</t>
  </si>
  <si>
    <t>ITI</t>
  </si>
  <si>
    <t>1.1.1.3.2.</t>
  </si>
  <si>
    <t>R019905-282900-1132</t>
  </si>
  <si>
    <t>07.1.1-CPVA-R-905-11-0002</t>
  </si>
  <si>
    <t>Varėnos miesto centrinės dalies modernizavimas ir pritaikymas visuomenės poreikiams (II etapas)</t>
  </si>
  <si>
    <t>1.1.1.3.3.</t>
  </si>
  <si>
    <t>R019905-292800-1133</t>
  </si>
  <si>
    <t>07.1.1-CPVA-R-905-11-0004</t>
  </si>
  <si>
    <t>Varėnos miesto Dainų slėnio infrastruktūros atnaujinimas ir pritaikymas visuomenės poreikiams</t>
  </si>
  <si>
    <t>1.1.1.3.4.</t>
  </si>
  <si>
    <t>R019905-280000-1134</t>
  </si>
  <si>
    <t>07.1.1-CPVA-R-905-11-0003</t>
  </si>
  <si>
    <t>Karloniškės ežero ir jo prieigų sutvarkymas ir pritaikymas aktyviam poilsiui</t>
  </si>
  <si>
    <t>Projektui įgyvendinti išmokėta daugiau, nei buvo suplanuota RPP.</t>
  </si>
  <si>
    <t>1.1.1.3.5.</t>
  </si>
  <si>
    <t>R019905-362900-1135</t>
  </si>
  <si>
    <t>07.1.1-CPVA-R-905-11-0005</t>
  </si>
  <si>
    <t>Nenaudojamų teritorijų Varėnos mieste sutvarkymas ir pritaikymas verslui</t>
  </si>
  <si>
    <t>RPP suplanuotos lėšos projekto papildomam finansavimui.</t>
  </si>
  <si>
    <t>1.1.1.3.6.</t>
  </si>
  <si>
    <t>R019905-290000-1136</t>
  </si>
  <si>
    <t>07.1.1-CPVA-R-905-11-0006</t>
  </si>
  <si>
    <t>Teritorijų prie daugiabučių gyvenamųjų pastatų Varėnos mieste sutvarkymas ir pritaikymas visuomenės poreikiams</t>
  </si>
  <si>
    <t>1.1.1.3.7</t>
  </si>
  <si>
    <t>R019906-360000-1137</t>
  </si>
  <si>
    <t>Pramonės zonos, esančios Varėnos miesto rytinėje dalyje, sutvarkymas ir pritaikymas verslui</t>
  </si>
  <si>
    <t>1.1.1.4.1.</t>
  </si>
  <si>
    <t>R019902-310000-1141</t>
  </si>
  <si>
    <t>07.1.1-CPVA-V-902-01-0008</t>
  </si>
  <si>
    <t>Buvusios pramoninės teritorijos Pramonės g. 1 Alytuje, pritaikymas verslo vystymui ir plėtrai.</t>
  </si>
  <si>
    <t>Alytaus miesto savivaldybės administracija</t>
  </si>
  <si>
    <t>1.1.1.4.2.</t>
  </si>
  <si>
    <t>R019903-290000-1142</t>
  </si>
  <si>
    <t>07.1.1-CPVA-R-903-11-0001</t>
  </si>
  <si>
    <t>Amatų centro „Menų kalvė“ Druskininkuose įkūrimas</t>
  </si>
  <si>
    <t>1.1.1.4.3.</t>
  </si>
  <si>
    <t>R019903-290000-1143</t>
  </si>
  <si>
    <t>07.1.1-CPVA-R-903-11-0002</t>
  </si>
  <si>
    <t>Lazdijų miesto kompleksinė infrastruktūros plėtra, III etapas</t>
  </si>
  <si>
    <t>1.1.1.5.1.</t>
  </si>
  <si>
    <t>R010014-060700-1151</t>
  </si>
  <si>
    <t>05.3.2-APVA-R-014-11-0001</t>
  </si>
  <si>
    <t>Geriamojo vandens tiekimo ir nuotekų tvarkymo sistemų renovavimas ir plėtra Varėnos rajone</t>
  </si>
  <si>
    <t>UAB „Varėnos vandenys“</t>
  </si>
  <si>
    <t>1.1.1.5.2.</t>
  </si>
  <si>
    <t>R010014-060750-1152</t>
  </si>
  <si>
    <t>05.3.2-APVA-R-014-11-0002</t>
  </si>
  <si>
    <t>Geriamojo vandens ir nuotekų tvarkymo sistemų renovavimas Alytaus mieste</t>
  </si>
  <si>
    <t>UAB “Dzūkijos vandenys“</t>
  </si>
  <si>
    <t>1.1.1.5.3.</t>
  </si>
  <si>
    <t>R010014-070650-1153</t>
  </si>
  <si>
    <t>05.3.2-APVA-R-014-11-0004</t>
  </si>
  <si>
    <t>Geriamojo vandens tiekimo ir nuotekų tvarkymo sistemų renovavimas ir plėtra Lazdijų rajono savivaldybėje</t>
  </si>
  <si>
    <t>UAB „Lazdijų vanduo“</t>
  </si>
  <si>
    <t>1.1.1.5.4.</t>
  </si>
  <si>
    <t>R010014-060750-1154</t>
  </si>
  <si>
    <t>05.3.2-APVA-R-014-11-0003</t>
  </si>
  <si>
    <t>Vandens tiekimo ir nuotekų šalinimo infrastruktūros renovavimas ir plėtra Druskininkų savivaldybėje</t>
  </si>
  <si>
    <t>UAB „Druskininkų vandenys"</t>
  </si>
  <si>
    <t>Projekto administravimo ir finansavimo sutartyje numatytos pareiškėjo lėšos yra mažesnės, nei buvo suplanuota RPP.</t>
  </si>
  <si>
    <t>1.1.1.5.5.</t>
  </si>
  <si>
    <t>R010014-060750-1155</t>
  </si>
  <si>
    <t>05.3.2-APVA-R-014-11-0005</t>
  </si>
  <si>
    <t>Vandens tiekimo ir nuotekų tvarkymo infrastruktūros plėtra Alytaus rajone (Krokialaukyje)</t>
  </si>
  <si>
    <t>SĮ „Simno komunalininkas“</t>
  </si>
  <si>
    <t>1.1.1.6.1.</t>
  </si>
  <si>
    <t>R010007-080000-1161</t>
  </si>
  <si>
    <t>05.1.1-APVA-R-007-11-0001</t>
  </si>
  <si>
    <t>Paviršinių nuotekų sistemų tvarkymas Alytaus mieste</t>
  </si>
  <si>
    <t>1.1.1.7.1.</t>
  </si>
  <si>
    <t>R018821-420000-1171</t>
  </si>
  <si>
    <t>05.4.1-LVPA-R-821-11-0002</t>
  </si>
  <si>
    <t>Alytaus regiono turizmo informacinės infrastruktūros plėtra</t>
  </si>
  <si>
    <t>1.1.1.7.2.</t>
  </si>
  <si>
    <t>R018821-420000-1172</t>
  </si>
  <si>
    <t>05.4.1-LVPA-R-821-11-0001</t>
  </si>
  <si>
    <t>Turizmo trasų ir maršrutų informacinės infrastruktūros plėtra Lazdijų, Varėnos rajonų ir Druskininkų savivaldybėse</t>
  </si>
  <si>
    <t>1.1.1.7.3.</t>
  </si>
  <si>
    <t>R018821-420000-1173</t>
  </si>
  <si>
    <t>05.4.1-LVPA-R-821-11-0003</t>
  </si>
  <si>
    <t>Turizmo trasų ir maršrutų informacinės infrastruktūros plėtra Lazdijų, Varėnos rajonų ir Druskininkų savivaldybėse, II etapas</t>
  </si>
  <si>
    <t>1.1.1.8.1.</t>
  </si>
  <si>
    <t>R013305-330000-1181</t>
  </si>
  <si>
    <t>07.1.1-CPVA-R-305-11-0001</t>
  </si>
  <si>
    <t>Kultūros įstaigų infrastruktūros modernizavimas Varėnos mieste</t>
  </si>
  <si>
    <r>
      <t>Projektui įgyvendinti  išmokėta mažiau, nei buvo suplanuota RPP</t>
    </r>
    <r>
      <rPr>
        <sz val="10"/>
        <color rgb="FFFF0000"/>
        <rFont val="Times New Roman"/>
        <family val="1"/>
        <charset val="186"/>
      </rPr>
      <t xml:space="preserve"> (ITVP dar nepakeista)</t>
    </r>
  </si>
  <si>
    <t>1.1.1.8.2.</t>
  </si>
  <si>
    <t>R013305-330000-1182</t>
  </si>
  <si>
    <t>07.1.1-CPVA-R-305-11-0002</t>
  </si>
  <si>
    <t>VšĮ Alytaus kultūros ir komunikacijos centro pastato Alytuje, Pramonės g. 1B, rekonstravimas</t>
  </si>
  <si>
    <t>1.1.1.8.3.</t>
  </si>
  <si>
    <t>R013305-330000-1183</t>
  </si>
  <si>
    <t>07.1.1-CPVA-R-305-11-0003</t>
  </si>
  <si>
    <t>Druskininkų kultūros centro lauko scenos, Vilniaus al. 24, Druskininkai, modernizavimas ir pritaikymas kultūros poreikiams</t>
  </si>
  <si>
    <t>1.1.1.8.4.</t>
  </si>
  <si>
    <t>R013305-330200-1184</t>
  </si>
  <si>
    <t>07.1.1-CPVA-R-305-11-0004</t>
  </si>
  <si>
    <t>Pastato rekonstrukcija ir pritaikymas kultūrinėms, muziejinėms ir edukacinėms reikmėms</t>
  </si>
  <si>
    <t>1.1.1.9.1.</t>
  </si>
  <si>
    <t>R013302-440000-1191</t>
  </si>
  <si>
    <t>05.4.1-CPVA-R-302-11-0003</t>
  </si>
  <si>
    <t>Buvusios sinagogos pastato Kauno g. 9A Alytuje rekonstravimas ir aplinkinės teritorijos sutvarkymas</t>
  </si>
  <si>
    <t>1.1.1.9.2.</t>
  </si>
  <si>
    <t>R013302-440000-1192</t>
  </si>
  <si>
    <t>05.4.1-CPVA-R-302-11-0002</t>
  </si>
  <si>
    <t>Mažosios dailės galerijos, M.K.Čiurlionio g. 37, Druskininkai, modernizavimas ir pritaikymas kultūros poreikiams</t>
  </si>
  <si>
    <t>Projektui įgyvendinti  išmokėta mažiau, nei buvo suplanuota RPP.</t>
  </si>
  <si>
    <t>1.1.1.9.3.</t>
  </si>
  <si>
    <t>R013302-440200-1193</t>
  </si>
  <si>
    <t>05.4.1-CPVA-R-302-11-0001</t>
  </si>
  <si>
    <t>Motiejaus Gustaičio memorialinio namo kompleksinis sutvarkymas</t>
  </si>
  <si>
    <t>1.1.1.9.4.</t>
  </si>
  <si>
    <t>R013302-440000-1194</t>
  </si>
  <si>
    <t>05.4.1-CPVA-R-302-11-0004</t>
  </si>
  <si>
    <t>Kurnėnų Lauryno Radziukyno mokyklos pritaikymas kultūrinėms ir turistinėms reikmėms</t>
  </si>
  <si>
    <t>1.1.1.9.5.</t>
  </si>
  <si>
    <t>R013302-440000-1195</t>
  </si>
  <si>
    <t>05.4.1-CPVA-R-302-11-0005</t>
  </si>
  <si>
    <t>Vinco Krėvės-Mickevičiaus memorialinio muziejaus atnaujinimas</t>
  </si>
  <si>
    <t>1.1.2.1.1.</t>
  </si>
  <si>
    <t>R015518-100000-1211</t>
  </si>
  <si>
    <t>04.5.1-TID-R-518-11-0003</t>
  </si>
  <si>
    <t>Nekenksmingų aplinkai viešojo transporto priemonių įsigijimas Alytaus mieste</t>
  </si>
  <si>
    <t>1.1.2.1.3.</t>
  </si>
  <si>
    <t>R015518-100000-1213</t>
  </si>
  <si>
    <t>04.5.1-TID-R-518-11-0002</t>
  </si>
  <si>
    <t>Ekologiškų transporto priemonių įsigijimas Druskininkų savivaldybėje</t>
  </si>
  <si>
    <t>1.1.2.2.1.</t>
  </si>
  <si>
    <t>R015514-190000-1221</t>
  </si>
  <si>
    <t>04.5.1-TID-R-514-11-0003</t>
  </si>
  <si>
    <t>Darnaus judumo priemonių diegimas Alytaus mieste</t>
  </si>
  <si>
    <t>1.1.2.2.2.</t>
  </si>
  <si>
    <t>R015514-190000-1222</t>
  </si>
  <si>
    <t>04.5.1-TID-V-513-01-0015</t>
  </si>
  <si>
    <t>Alytaus miesto darnaus judumo plano parengimas</t>
  </si>
  <si>
    <t>1.1.2.2.4.</t>
  </si>
  <si>
    <t>R015514-190000-1224</t>
  </si>
  <si>
    <t>04.5.1-TID-V-513-01-0006</t>
  </si>
  <si>
    <t>Darnaus judumo plano Druskininkuose parengimas</t>
  </si>
  <si>
    <t>1.1.2.2.6.</t>
  </si>
  <si>
    <t>R015514-190000-1226</t>
  </si>
  <si>
    <t>04.5.1-TID-R-514-11-0004</t>
  </si>
  <si>
    <t>Viešosios infrastruktūros pritaikymas neįgaliesiems Druskininkų mieste</t>
  </si>
  <si>
    <t>1.1.2.3.</t>
  </si>
  <si>
    <t>1.1.2.3.1.</t>
  </si>
  <si>
    <t>R015516-190000-1231</t>
  </si>
  <si>
    <t>04.5.1-TID-R-516-11-0004</t>
  </si>
  <si>
    <t>Dviračių ir pėsčiųjų takų įrengimas Varėnos miesto J. Basanavičiaus ir Žiedo gatvėse</t>
  </si>
  <si>
    <t>1.1.2.3.2.</t>
  </si>
  <si>
    <t>R015516-190000-1232</t>
  </si>
  <si>
    <t>04.5.1-TID-R-516-11-0001</t>
  </si>
  <si>
    <t>Dviračių trasų infrastruktūros įrengimas nuo Putinų g. žiedo Pramonės gatvėje, Alytaus mieste</t>
  </si>
  <si>
    <t>1.1.2.3.3.</t>
  </si>
  <si>
    <t>R015516-190000-1233</t>
  </si>
  <si>
    <t>04.5.1-TID-R-516-11-0002</t>
  </si>
  <si>
    <t>Dviračių ir pėsčiųjų takų plėtra Lazdijų miesto Turistų gatvėje iki sodų bendrijos „Baltasis“ Lazdijų seniūnijoje</t>
  </si>
  <si>
    <t>1.1.2.3.4.</t>
  </si>
  <si>
    <t>R015516-190000-1234</t>
  </si>
  <si>
    <t>04.5.1-TID-R-516-11-0005</t>
  </si>
  <si>
    <t>Pėsčiųjų ir dviračių takų plėtra Simno seniūnijoje</t>
  </si>
  <si>
    <t>1.1.2.3.5.</t>
  </si>
  <si>
    <t>R015516-190000-1235</t>
  </si>
  <si>
    <t>04.5.1-TID-R-516-11-0006</t>
  </si>
  <si>
    <t>Dviračių ir pėsčiųjų tako, esančio šalia Ratnyčios upelio Druskininkų mieste, rekonstrukcija</t>
  </si>
  <si>
    <t>1.1.2.4.</t>
  </si>
  <si>
    <t>1.1.2.4.1.</t>
  </si>
  <si>
    <t>R015511-120000-1241</t>
  </si>
  <si>
    <t>06.2.1-TID-R-511-11-0002</t>
  </si>
  <si>
    <t>Varėnos miesto J. Basanavičiaus, Savanorių, M. K. Čiurlionio gatvių rekonstrukcija</t>
  </si>
  <si>
    <t>Projektui įgyvendinti  išmokėtų lėšų pasiskirstymas pagal šaltinius, neatitinka suplanuotų RPP.</t>
  </si>
  <si>
    <t>1.1.2.4.2.</t>
  </si>
  <si>
    <t>R015511-110000-1242</t>
  </si>
  <si>
    <t>06.2.1-TID-R-511-11-0001</t>
  </si>
  <si>
    <t>Perspektyvinės gatvės nuo Pramonės g. iki Naujosios g. Alytuje įrengimas</t>
  </si>
  <si>
    <t>1.1.2.4.3.</t>
  </si>
  <si>
    <t>R015511-500000-1243</t>
  </si>
  <si>
    <t>06.2.1-TID-R-511-11-0008</t>
  </si>
  <si>
    <t>Saugaus eismo priemonių diegimas Alytaus mieste</t>
  </si>
  <si>
    <t>1.1.2.4.4.</t>
  </si>
  <si>
    <t>R015511-500000-1244</t>
  </si>
  <si>
    <t>06.2.1-TID-R-511-11-0006</t>
  </si>
  <si>
    <t>Eismo saugos priemonių diegimas Alytaus rajono savivaldybėje</t>
  </si>
  <si>
    <t>1.1.2.4.5.</t>
  </si>
  <si>
    <t>R015511-120900-1245</t>
  </si>
  <si>
    <t>06.2.1-TID-R-511-11-0007</t>
  </si>
  <si>
    <t>M.K. Čiurlionio gatvės atkarpos Druskininkų m. rekonstrukcija</t>
  </si>
  <si>
    <t>1.1.2.4.6.</t>
  </si>
  <si>
    <t>R015511-120000-1246</t>
  </si>
  <si>
    <t>06.2.1-TID-R-511-11-0004</t>
  </si>
  <si>
    <t>Lazdijų miesto Seinų ir Lazdijos gatvių bei vietinės reikšmės kelio nuo Janonio gatvės iki Lazdijų hipodromo rekonstravimas</t>
  </si>
  <si>
    <t>1.1.2.4.7.</t>
  </si>
  <si>
    <t>R015511-120000-1247</t>
  </si>
  <si>
    <t>06.2.1-TID-R-511-11-0009</t>
  </si>
  <si>
    <t>Eismo saugumo priemonių diegimas Druskininkų savivaldybėje</t>
  </si>
  <si>
    <t>Prioritetas:
Darni bendruomenė</t>
  </si>
  <si>
    <t>Tikslas:
Gerinti viešųjų  paslaugų kokybę ir prieinamumą</t>
  </si>
  <si>
    <t>2.1.1.1.</t>
  </si>
  <si>
    <t>2.1.1.1.1.</t>
  </si>
  <si>
    <t>R017724-220000-2111</t>
  </si>
  <si>
    <t>09.1.3-CPVA-R-724-11-0003</t>
  </si>
  <si>
    <t>Varėnos r. Merkinės Vinco Krėvės gimnazijos laisvų patalpų pritaikymas ikimokyklinio ir priešmokyklinio ugdymo grupėms įrengti</t>
  </si>
  <si>
    <t>2.1.1.1.2.</t>
  </si>
  <si>
    <t>R017724-220000-2112</t>
  </si>
  <si>
    <t>09.1.3-CPVA-R-724-11-0005</t>
  </si>
  <si>
    <t>Alytaus rajono bendrojo ugdymo įstaigų aprūpinimas gamtos, technologijų, menų ir kitų mokslų laboratorijų įranga</t>
  </si>
  <si>
    <t>2.1.1.1.3.</t>
  </si>
  <si>
    <t>R017724-220000-2113</t>
  </si>
  <si>
    <t>09.1.3-CPVA-R-724-11-0002</t>
  </si>
  <si>
    <t>Modernių ir saugių erdvių kūrimas Dzūkijos pagrindinėje mokykloje, Alytuje</t>
  </si>
  <si>
    <t>2.1.1.1.4.</t>
  </si>
  <si>
    <t>R017724-220000-2114</t>
  </si>
  <si>
    <t>09.1.3-CPVA-R-724-11-0004</t>
  </si>
  <si>
    <t>Modernių ir saugių erdvių sukūrimas bendrojo ugdymo mokyklose Druskininkų sav.</t>
  </si>
  <si>
    <t>2.1.1.1.5.</t>
  </si>
  <si>
    <t>R017724-220000-2115</t>
  </si>
  <si>
    <t>09.1.3-CPVA-R-724-11-0001</t>
  </si>
  <si>
    <t>Modernių ir saugių erdvių sukūrimas bendrojo ugdymo įstaigose Lazdijų rajono savivaldybėje</t>
  </si>
  <si>
    <t>2.1.1.2.</t>
  </si>
  <si>
    <t>2.1.1.2.1.</t>
  </si>
  <si>
    <t>R017725-240000-2121</t>
  </si>
  <si>
    <t>09.1.3-CPVA-R-725-11-0003</t>
  </si>
  <si>
    <t>Varėnos moksleivių kūrybos centro pastato J.Basanavičiaus g. 38, Varėnoje, modernizavimas</t>
  </si>
  <si>
    <t>2.1.1.2.2.</t>
  </si>
  <si>
    <t>R017725-240000-2122</t>
  </si>
  <si>
    <t>09.1.3-CPVA-R-725-11-0005</t>
  </si>
  <si>
    <t>Alytaus r. meno ir sporto mokyklos edukacinių erdvių įkūrimas ir atnaujinimas</t>
  </si>
  <si>
    <t>2.1.1.2.3.</t>
  </si>
  <si>
    <t>R017725-240000-2123</t>
  </si>
  <si>
    <t>09.1.3-CPVA-R-725-11-0004</t>
  </si>
  <si>
    <t>Alytaus muzikos mokyklos pastato modernizavimas ir ugdymo aplinkos gerinimas</t>
  </si>
  <si>
    <t>2.1.1.2.4.</t>
  </si>
  <si>
    <t>R017725-240000-2124</t>
  </si>
  <si>
    <t>09.1.3-CPVA-R-725-11-0002</t>
  </si>
  <si>
    <t>Druskininkų M. K. Čiurlionio meno mokyklos infrastruktūros tobulinimas</t>
  </si>
  <si>
    <t>2.1.1.2.5.</t>
  </si>
  <si>
    <t>R017725-240000-2125</t>
  </si>
  <si>
    <t>09.1.3-CPVA-R-725-11-0001</t>
  </si>
  <si>
    <t>Neformaliojo švietimo įstaigų Lazdijų rajono savivaldybėje infrastruktūros tobulinimas</t>
  </si>
  <si>
    <t>VšĮ „Lazdijų sporto centras“</t>
  </si>
  <si>
    <t>2.1.1.3.</t>
  </si>
  <si>
    <t>2.1.1.3.1.</t>
  </si>
  <si>
    <t>R017705-230000-2131</t>
  </si>
  <si>
    <t>09.1.3-CPVA-R-705-11-0003</t>
  </si>
  <si>
    <t>Varėnos "Pasakos" vaikų lopšelio-darželio pastato modernizavimas</t>
  </si>
  <si>
    <t>2.1.1.3.2.</t>
  </si>
  <si>
    <t>R017705-230000-2132</t>
  </si>
  <si>
    <t>09.1.3-CPVA-R-705-11-0004</t>
  </si>
  <si>
    <t>Alytaus r. ikimokyklinio ir priešmokyklinio ugdymo prieinamumo didinimas įkuriant ir atnaujinant edukacines erdves</t>
  </si>
  <si>
    <t>2.1.1.3.3.</t>
  </si>
  <si>
    <t>R017705-230000-2133</t>
  </si>
  <si>
    <t>09.1.3-CPVA-R-705-11-0001</t>
  </si>
  <si>
    <t>Alytaus lopšelio-darželio „Girinukas“ ugdymo aplinkos modernizavimas</t>
  </si>
  <si>
    <t>2.1.1.3.4.</t>
  </si>
  <si>
    <t>R017705-230000-2134</t>
  </si>
  <si>
    <t>09.1.3-CPVA-R-705-11-0006</t>
  </si>
  <si>
    <t>Druskininkų sav. Viečiūnų progimnazijos ikimokyklinio ugdymo skyriaus „Linelis“ ugdymo prieinamumo didinimas</t>
  </si>
  <si>
    <t>2.1.1.3.5.</t>
  </si>
  <si>
    <t>R017705-230000-2135</t>
  </si>
  <si>
    <t>09.1.3-CPVA-R-705-11-0002</t>
  </si>
  <si>
    <t>Ikimokyklinio ir priešmokyklinio ugdymo įstaigų Lazdijų rajono savivaldybėje modernizavimas</t>
  </si>
  <si>
    <t>2.1.2.1.</t>
  </si>
  <si>
    <t>2.1.2.1.1.</t>
  </si>
  <si>
    <t>R016609-274710-2211</t>
  </si>
  <si>
    <t>08.1.3-CPVA-R-609-11-0002</t>
  </si>
  <si>
    <t>Alytaus poliklinikos teikiamų pirminės sveikatos priežiūros paslaugų prieinamumo didinimas ir kokybės gerinimas</t>
  </si>
  <si>
    <t>VšĮ Alytaus poliklinika</t>
  </si>
  <si>
    <t>2.1.2.1.2.</t>
  </si>
  <si>
    <t>R016609-274710-2212</t>
  </si>
  <si>
    <t>08.1.3-CPVA-R-609-11-0004</t>
  </si>
  <si>
    <t>Sveikatos priežiūros paslaugų modernizavimas bei optimizavimas pirminės sveikatos priežiūros centre</t>
  </si>
  <si>
    <t>VšĮ Alytaus miesto savivaldybės PSPC</t>
  </si>
  <si>
    <t>2.1.2.1.3.</t>
  </si>
  <si>
    <t>R016609-274700-2213</t>
  </si>
  <si>
    <t>08.1.3-CPVA-R-609-11-0003</t>
  </si>
  <si>
    <t>UAB "MediCA klinika" teikiamų pirminės asmens sveikatos priežiūros paslaugų efektyvumo didinimas Alytaus miesto savivaldybėje</t>
  </si>
  <si>
    <t>UAB „MediCA klinika“</t>
  </si>
  <si>
    <t>2.1.2.1.4.</t>
  </si>
  <si>
    <t>R016609-274710-2214</t>
  </si>
  <si>
    <t>08.1.3-CPVA-R-609-11-0005</t>
  </si>
  <si>
    <t>UAB "Pagalba ligoniui" teikiamų paslaugų efektyvumo didinimas</t>
  </si>
  <si>
    <t>UAB „Pagalba ligoniui“, Alytaus filialas</t>
  </si>
  <si>
    <t>2.1.2.1.5.</t>
  </si>
  <si>
    <t>R016609-274710-2215</t>
  </si>
  <si>
    <t>08.1.3-CPVA-R-609-11-0009</t>
  </si>
  <si>
    <t>Pirminės asmens sveikatos priežiūros veiklos efektyvumo didinimas Alytaus rajono savivaldybėje</t>
  </si>
  <si>
    <t>VšĮ Alytaus rajono savivaldybės PSPC</t>
  </si>
  <si>
    <t>2.1.2.1.6.</t>
  </si>
  <si>
    <t>R016609-471000-2216</t>
  </si>
  <si>
    <t>08.1.3-CPVA-R-609-11-0011</t>
  </si>
  <si>
    <t>Sveikatos priežiūros paslaugų gerinimas UAB „Disolis“</t>
  </si>
  <si>
    <t>UAB „Disolis“</t>
  </si>
  <si>
    <t>2.1.2.1.7.</t>
  </si>
  <si>
    <t>R016609-274710-2217</t>
  </si>
  <si>
    <t>08.1.3-CPVA-R-609-11-0007</t>
  </si>
  <si>
    <t>Pirminės asmens sveikatos priežiūros kokybės ir prieinamumo gerinimas Druskininkų savivaldybėje</t>
  </si>
  <si>
    <t>VšĮ Druskininkų PSPC</t>
  </si>
  <si>
    <t>2.1.2.1.8.</t>
  </si>
  <si>
    <t>R016609-104700-2218</t>
  </si>
  <si>
    <t>08.1.3-CPVA-R-609-11-0006</t>
  </si>
  <si>
    <t>UAB "Druskininkų šeimos klinika" asmens sveikatos priežiūros paslaugų prieinamumo ir efektyvumo didinimas</t>
  </si>
  <si>
    <t>UAB „Druskininkų šeimos klinika“</t>
  </si>
  <si>
    <t>2.1.2.1.9.</t>
  </si>
  <si>
    <t>R016609-274710-2219</t>
  </si>
  <si>
    <t>08.1.3-CPVA-R-609-11-0001</t>
  </si>
  <si>
    <t>I. S. Kavaliauskienės įmonės teikiamų pirminės ambulatorinės asmens sveikatos priežiūros paslaugų kokybės ir prieinamumo gerinimas</t>
  </si>
  <si>
    <t>Irenos Stanislavos Kavaliauskienės įmonė</t>
  </si>
  <si>
    <t>2.1.2.1.10.</t>
  </si>
  <si>
    <t>R016609-274710-2220</t>
  </si>
  <si>
    <t>08.1.3-CPVA-R-609-11-0008</t>
  </si>
  <si>
    <t>Pirminės ambulatorinės asmens sveikatos priežiūros efektyvumo didinimas R. Ambrazaitienės ir L. Puzinovienės šeimos gydytojų kabinetuose</t>
  </si>
  <si>
    <t>UAB „Rasos Ambrazaitienės šeimos gydytojo kabinetas“</t>
  </si>
  <si>
    <t>2.1.2.1.11.</t>
  </si>
  <si>
    <t>R016609-274700-2221</t>
  </si>
  <si>
    <t>08.1.3-CPVA-R-609-11-0010</t>
  </si>
  <si>
    <t>Pirminės asmens sveikatos priežiūros veiklos efektyvumo didinimas Lazdijų rajono savivaldybėje</t>
  </si>
  <si>
    <t>2.1.2.1.12.</t>
  </si>
  <si>
    <t>R016609-274710-2222</t>
  </si>
  <si>
    <t>08.1.3-CPVA-R-609-11-0012</t>
  </si>
  <si>
    <t>Pirminės asmens sveikatos priežiūros veiklos efektyvumo didinimas Varėnos rajono savivaldybėje</t>
  </si>
  <si>
    <t>VšĮ Varėnos PSPC</t>
  </si>
  <si>
    <t>2.1.2.2.</t>
  </si>
  <si>
    <t>2.1.2.2.1.</t>
  </si>
  <si>
    <t>R016630-475000-2221</t>
  </si>
  <si>
    <t>08.4.2-ESFA-R-630-11-0004</t>
  </si>
  <si>
    <t xml:space="preserve"> Sveikos gyvensenos skatinimas Alytaus rajono savivaldybėje</t>
  </si>
  <si>
    <t>Alytaus rajono savivaldybės visuomenės sveikatos biuras</t>
  </si>
  <si>
    <t>2.1.2.2.2.</t>
  </si>
  <si>
    <t>R016630-470000-2222</t>
  </si>
  <si>
    <t>08.4.2-ESFA-R-630-11-0001</t>
  </si>
  <si>
    <t>Mažais žingsneliais – sveikos gyvensenos link</t>
  </si>
  <si>
    <t>2.1.2.2.3.</t>
  </si>
  <si>
    <t>R016630-470000-2223</t>
  </si>
  <si>
    <t>08.4.2-ESFA-R-630-11-0005</t>
  </si>
  <si>
    <t>Sveikos gyvensenos skatinimas Varėnos rajono savivaldybėje</t>
  </si>
  <si>
    <t>Varėnos rajono savivaldybės visuomenės sveikatos biuras</t>
  </si>
  <si>
    <t>2.1.2.2.4.</t>
  </si>
  <si>
    <t>R016630-470000-2224</t>
  </si>
  <si>
    <t>08.4.2-ESFA-R-630-11-0003</t>
  </si>
  <si>
    <t>Sveika bendruomenė – stipri visuomenė</t>
  </si>
  <si>
    <t>Druskininkų savivaldybės visuomenės sveikatos biuras</t>
  </si>
  <si>
    <t>2.1.2.2.5.</t>
  </si>
  <si>
    <t>R016630-470000-2225</t>
  </si>
  <si>
    <t>08.4.2-ESFA-R-630-11-0002</t>
  </si>
  <si>
    <t>Sveikos gyvensenos skatinimas Lazdijų rajono savivaldybėje</t>
  </si>
  <si>
    <t>Lazdijų rajono savivaldybės visuomenės sveikatos biuras</t>
  </si>
  <si>
    <t>2.1.2.3.</t>
  </si>
  <si>
    <t>2.1.2.3.1.</t>
  </si>
  <si>
    <t>R016615-475000-2231</t>
  </si>
  <si>
    <t>08.4.2-ESFA-R-615-11-0004</t>
  </si>
  <si>
    <t>Priemonių, gerinančių ambulatorinių sveikatos priežiūros paslaugų prieinamumą tuberkulioze sergantiems asmenims, Alytaus rajone, įgyvendinimas</t>
  </si>
  <si>
    <t>VšĮ Alytaus rajono savivaldybės pirminės sveikatos priežiūros centras</t>
  </si>
  <si>
    <t>2.1.2.3.2.</t>
  </si>
  <si>
    <t>R016615-470000-2232</t>
  </si>
  <si>
    <t>08.4.2-ESFA-R-615-11-0005</t>
  </si>
  <si>
    <t>Ambulatorinių sveikatos priežiūros paslaugų gerinimas tuberkulioze sergantiems asmenims</t>
  </si>
  <si>
    <t>2.1.2.3.3.</t>
  </si>
  <si>
    <t>R016615-470000-2233</t>
  </si>
  <si>
    <t>08.4.2-ESFA-R-615-11-0001</t>
  </si>
  <si>
    <t>Paslaugų tuberkulioze sergantiems asmenims gerinimas Lazdijų rajono savivaldybėje</t>
  </si>
  <si>
    <t>2.1.2.3.4.</t>
  </si>
  <si>
    <t>R016615-470000-2234</t>
  </si>
  <si>
    <t>08.4.2-ESFA-R-615-11-0002</t>
  </si>
  <si>
    <t>Ambulatorinių sveikatos priežiūros paslaugų tuberkulioze sergantiems asmenims prieinamumo gerinimas Druskininkų savivaldybėje</t>
  </si>
  <si>
    <t>Druskininkų pirminės sveikatos priežiūros centras</t>
  </si>
  <si>
    <t>2.1.2.3.5.</t>
  </si>
  <si>
    <t>R016615-470000-2235</t>
  </si>
  <si>
    <t>08.4.2-ESFA-R-615-11-0003</t>
  </si>
  <si>
    <t>Ambulatorinių sveikatos priežiūros paslaugų prieinamumo gerinimas tuberkulioze sergantiems asmenims Varėnos rajono savivaldybėje</t>
  </si>
  <si>
    <t>Varėnos rajono savivaldybės administracija</t>
  </si>
  <si>
    <t>2.1.3.1.</t>
  </si>
  <si>
    <t>2.1.3.1.1.</t>
  </si>
  <si>
    <t>R014407-270000-2311</t>
  </si>
  <si>
    <t>08.1.1-CPVA-R-407-11-0002</t>
  </si>
  <si>
    <t>Socialinių paslaugų infrastruktūros plėtra Varėnos rajono savivaldybėje</t>
  </si>
  <si>
    <t>2.1.3.1.2.</t>
  </si>
  <si>
    <t>R014407-274800-2312</t>
  </si>
  <si>
    <t>08.1.1-CPVA-R-407-11-0004</t>
  </si>
  <si>
    <t>Psichosocialinės pagalbos centro įkūrimas</t>
  </si>
  <si>
    <t>2.1.3.1.3.</t>
  </si>
  <si>
    <t>R014407-270000-2313</t>
  </si>
  <si>
    <t>08.1.1-CPVA-R-407-11-0005</t>
  </si>
  <si>
    <t>Socialinių paslaugų plėtra Alytaus mieste</t>
  </si>
  <si>
    <t>2.1.3.1.4.</t>
  </si>
  <si>
    <t>R014407-270000-2314</t>
  </si>
  <si>
    <t>08.1.1-CPVA-R-407-11-0001</t>
  </si>
  <si>
    <t>Socialinių paslaugų infrastruktūros plėtra Druskininkų savivaldybėje</t>
  </si>
  <si>
    <t>Druskininkų savivaldybės administracija</t>
  </si>
  <si>
    <t>2.1.3.1.5.</t>
  </si>
  <si>
    <t>R014407-270000-2315</t>
  </si>
  <si>
    <t>08.1.1-CPVA-R-407-11-0003</t>
  </si>
  <si>
    <t>Socialinių paslaugų infrastruktūros modernizavimas ir plėtra VšĮ Kapčiamiesčio globos namuose</t>
  </si>
  <si>
    <t>VšĮ Kapčiamiesčio globos namai</t>
  </si>
  <si>
    <t>2.1.3.2.</t>
  </si>
  <si>
    <t>2.1.3.2.1.</t>
  </si>
  <si>
    <t>R014408-260000-2321</t>
  </si>
  <si>
    <t>08.1.2-CPVA-R-408-11-0001</t>
  </si>
  <si>
    <t>Socialinio būsto plėtra Varėnos rajone</t>
  </si>
  <si>
    <t>2.1.3.2.2.</t>
  </si>
  <si>
    <t>R014408-250000-2322</t>
  </si>
  <si>
    <t>08.1.2-CPVA-R-408-11-0005</t>
  </si>
  <si>
    <t>Būsto prieinamumo pažeidžiamoms gyventojų grupėms didinimas Alytaus rajone</t>
  </si>
  <si>
    <t>R014408-260000-2323</t>
  </si>
  <si>
    <t>08.1.2-CPVA-R-408-11-0002</t>
  </si>
  <si>
    <t>Socialinio būsto plėtra Alytaus mieste</t>
  </si>
  <si>
    <t>2.1.3.2.4.</t>
  </si>
  <si>
    <t>R014408-260000-2324</t>
  </si>
  <si>
    <t>08.1.2-CPVA-R-408-11-0003</t>
  </si>
  <si>
    <t>Socialinio būsto fondo plėtra Druskininkų savivaldybėje</t>
  </si>
  <si>
    <t>2.1.3.2.5.</t>
  </si>
  <si>
    <t>R014408-252600-2325</t>
  </si>
  <si>
    <t>08.1.2-CPVA-R-408-11-0004</t>
  </si>
  <si>
    <t>Socialinio būsto fondo plėtra Lazdijų rajono savivaldybėje</t>
  </si>
  <si>
    <t>2.1.4.1.</t>
  </si>
  <si>
    <t>2.1.4.1.1.</t>
  </si>
  <si>
    <t>R019920-490000-2411</t>
  </si>
  <si>
    <t>10.1.3-ESFA-R-920-11-0001</t>
  </si>
  <si>
    <t>Paslaugų teikimo ir asmenų aptarnavimo kokybės gerinimas Varėnos rajono savivaldybėje</t>
  </si>
  <si>
    <t>2.1.4.1.2.</t>
  </si>
  <si>
    <t>R019920-490000-2412</t>
  </si>
  <si>
    <t>10.1.3-ESFA-R-920-11-0005</t>
  </si>
  <si>
    <t>Paslaugų ir asmenų aptarnavimo kokybės gerinimas Alytaus rajono savivaldybėje</t>
  </si>
  <si>
    <t>2.1.4.1.3.</t>
  </si>
  <si>
    <t>R019920-490000-2413</t>
  </si>
  <si>
    <t>10.1.3-ESFA-R-920-11-0003</t>
  </si>
  <si>
    <t>Lazdijų rajono savivaldybės administracijos ir jos viešojo valdymo institucijų teikiamų paslaugų procesų tobulinimas</t>
  </si>
  <si>
    <t>2.1.4.1.4.</t>
  </si>
  <si>
    <t>R019920-490000-2414</t>
  </si>
  <si>
    <t>10.1.3-ESFA-R-920-11-0007</t>
  </si>
  <si>
    <t>Teikiamų paslaugų procesų tobulinimas ir asmenų aptarnavimo kokybės gerinimas Alytaus m. sav. administracijoje ir jai pavaldžiose įstaigose. I etapas</t>
  </si>
  <si>
    <t>2.1.4.1.5.</t>
  </si>
  <si>
    <t>R019920-490000-2415</t>
  </si>
  <si>
    <t>10.1.3-ESFA-R-920-11-0006</t>
  </si>
  <si>
    <t>Paslaugų teikimo ir asmenų aptarnavimo kokybės gerinimas Druskininkų savivaldybėje</t>
  </si>
  <si>
    <t>Prioritetas:
Saugi, švari ir patogi gyventi aplinka</t>
  </si>
  <si>
    <t>3.1.1.1.</t>
  </si>
  <si>
    <t>3.1.1.1.1.</t>
  </si>
  <si>
    <t>R010008-050000-3111</t>
  </si>
  <si>
    <t>05.2.1-APVA-R-008-11-0001</t>
  </si>
  <si>
    <t>Komunalinių atliekų tvarkymo infrastruktūros plėtra Alytaus regione</t>
  </si>
  <si>
    <t>Alytaus regiono atliekų tvarkymo centras</t>
  </si>
  <si>
    <t>3.1.1.1.2</t>
  </si>
  <si>
    <t>R010008-050000-3112</t>
  </si>
  <si>
    <t>05.2.1-APVA-R-008-11-0002</t>
  </si>
  <si>
    <t>Esamos komunalinių atliekų tvarkymo infrastruktūros pritaikymas maisto / virtuvės atliekų apdorojimui Alytaus regione</t>
  </si>
  <si>
    <t>3.1.2.1.</t>
  </si>
  <si>
    <t>3.1.2.1.1.</t>
  </si>
  <si>
    <t>R010019-380000-3211</t>
  </si>
  <si>
    <t>05.5.1-APVA-R-019-11-0002</t>
  </si>
  <si>
    <t>Kraštovaizdžio formavimas ir tvarkymas Varėnos r. savivaldybėje (I etapas)</t>
  </si>
  <si>
    <t>3.1.2.1.2.</t>
  </si>
  <si>
    <t>R010019-380000-3212</t>
  </si>
  <si>
    <t>05.5.1-APVA-R-019-11-0007</t>
  </si>
  <si>
    <t>Kraštovaizdžio formavimas ir tvarkymas Varėnos r. savivaldybėje (II etapas)</t>
  </si>
  <si>
    <t>3.1.2.1.3.</t>
  </si>
  <si>
    <t>R010019-380000-3213</t>
  </si>
  <si>
    <t>05.5.1-APVA-R-019-11-0001</t>
  </si>
  <si>
    <t>Bešeimininkių apleistų pastatų ir įrenginių tvarkymas Alytaus rajono savivaldybėje</t>
  </si>
  <si>
    <t>3.1.2.1.4.</t>
  </si>
  <si>
    <t>R010019-380000-3214</t>
  </si>
  <si>
    <t>05.5.1-APVA-R-019-11-0004</t>
  </si>
  <si>
    <t>Alytaus miesto bendrojo plano korektūra zonuojant kraštovaizdžio struktūrą, nustatant reglamentus ir principus</t>
  </si>
  <si>
    <t>3.1.2.1.5.</t>
  </si>
  <si>
    <t>R010019-380000-3215</t>
  </si>
  <si>
    <t>05.5.1-APVA-R-019-11-0005</t>
  </si>
  <si>
    <t>Bešeimininkių apleistų pastatų Druskininkų savivaldybės teritorijoje likvidavimas</t>
  </si>
  <si>
    <t>3.1.2.1.6.</t>
  </si>
  <si>
    <t>R010019-380000-3216</t>
  </si>
  <si>
    <t>05.5.1-APVA-R-019-11-0003</t>
  </si>
  <si>
    <t>Kraštovaizdžio formavimas Lazdijų rajono savivaldybėje</t>
  </si>
  <si>
    <t>3.1.2.1.7.</t>
  </si>
  <si>
    <t>R010019-283800-3217</t>
  </si>
  <si>
    <t>05.5.1-APVA-R-019-11-0008</t>
  </si>
  <si>
    <t>Kraštovaizdžio formavimas Lazdijų rajono savivaldybėje (II etapas)</t>
  </si>
  <si>
    <t xml:space="preserve">                                                                                             </t>
  </si>
  <si>
    <t>3.1.2.1.8.</t>
  </si>
  <si>
    <t>R010019-380000-3218</t>
  </si>
  <si>
    <t>05.5.1-APVA-R-019-11-0006</t>
  </si>
  <si>
    <t>Bešeimininkių apleistų pastatų ir įrenginių tvarkymas Alytaus rajono savivaldybėje (II etapas)</t>
  </si>
  <si>
    <t>* Projekto kodas nurodomas,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</si>
  <si>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</si>
  <si>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 xml:space="preserve">Regionų plėtros planų rengimo
</t>
  </si>
  <si>
    <t>metodikos</t>
  </si>
  <si>
    <t>4 priedas</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</si>
  <si>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</si>
  <si>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</si>
  <si>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</si>
  <si>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</si>
  <si>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</si>
  <si>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Pavadinimas (I)</t>
  </si>
  <si>
    <t>Regiono plėtros plane suplanuota reikšmė (I)</t>
  </si>
  <si>
    <t>Finansavimo sutartyje suplanuota reikšmė (I)</t>
  </si>
  <si>
    <t>Pasiekta reikšmė (I)</t>
  </si>
  <si>
    <t>Kodas (II)</t>
  </si>
  <si>
    <t>Pavadinimas (II)</t>
  </si>
  <si>
    <t>Regiono plėtros plane suplanuota reikšmė (II)</t>
  </si>
  <si>
    <t>Finansavimo sutartyje suplanuota reišmė (II)</t>
  </si>
  <si>
    <t>Pasiekta reikšmė (II)</t>
  </si>
  <si>
    <t>Kodas (III)</t>
  </si>
  <si>
    <t>Pavadinimas (III)</t>
  </si>
  <si>
    <t>Regiono plėtros plane suplanuota reikšmė (III)</t>
  </si>
  <si>
    <t>Finansavimo sutartyje suplanuota reikšmė (III)</t>
  </si>
  <si>
    <t>Pasiekta  reikšmė (III)</t>
  </si>
  <si>
    <t>Kodas (IV)</t>
  </si>
  <si>
    <t>Pavadinimas (IV)</t>
  </si>
  <si>
    <t>Regiono plėtros plane suplanuota reikšmė (IV)</t>
  </si>
  <si>
    <t>Finansavimo sutartyje suplanuota reikšmė (IV)</t>
  </si>
  <si>
    <t>Pasiekta reikšmė (IV)</t>
  </si>
  <si>
    <t>Kodas (V)</t>
  </si>
  <si>
    <t>Pavadinimas (V)</t>
  </si>
  <si>
    <t>Regiono plėtros plane suplanuota reikšmė (V)</t>
  </si>
  <si>
    <t>Finansavimo sutartyje suplanuota reikšmė (V)</t>
  </si>
  <si>
    <t>Pasiekta reikšmė (V)</t>
  </si>
  <si>
    <t>Kodas (VI)</t>
  </si>
  <si>
    <t>Pavadinimas (VI)</t>
  </si>
  <si>
    <t>Regiono plėtros plane suplanuota reikšmė (VI)</t>
  </si>
  <si>
    <t>Finansavimo sutartyje suplanuota reikšmė (VI)</t>
  </si>
  <si>
    <t>Pasiekta reikšmė (VI)</t>
  </si>
  <si>
    <t>Veiksmų, kuriais remiamos investicijos skaičius (planuojamų sutvarkyti objektų skaičius)</t>
  </si>
  <si>
    <t>Gyventojų, kurie naudojasi geresnėmis paslaugomis / infrastruktūra, skaičius (gyventojų skaičius kaimo vietovėje, kurioje planuojama sutvarkyti objektą (-us))</t>
  </si>
  <si>
    <t>Regioninio planavimo būdu įgyvendintų mažos apimties infrastruktūros projektų skaičius</t>
  </si>
  <si>
    <t>O3</t>
  </si>
  <si>
    <t>Veiksmų, kuriais remiamos investicijos į mažos apimties
infrastruktūrą, skaičius (planuojamų sutvarkyti objektų skaičius)</t>
  </si>
  <si>
    <t xml:space="preserve">Regioninio planavimo būdu įgyvendintų mažos apimties infrastruktūros projektų skaičius
</t>
  </si>
  <si>
    <t>Naujos atviros erdvės vietovėse nuo 1 iki 6 tūkst. gyv. (išskyrus savivaldybių centrus) (m2)</t>
  </si>
  <si>
    <t>Atnaujinti ir pritaikyti naujai paskirčiai pastatai ir statiniai kaimo vietovėse (m2)</t>
  </si>
  <si>
    <t xml:space="preserve">Baigtas </t>
  </si>
  <si>
    <t>Sukurtos arba atnaujintos atviros erdvės miestų vietovėse (m2)</t>
  </si>
  <si>
    <t>Pastatyti arba atnaujinti viešieji arba komerciniai pastatai miestų vietovėse (m2)</t>
  </si>
  <si>
    <t>Gyventojai, kuriems teikiamos vandens tiekimo paslaugos naujai pastatytais geriamojo vandens tiekimo tinklais</t>
  </si>
  <si>
    <t>Gyventojai, kuriems teikiamos vandens tiekimo paslaugos iš naujai pastatytų ir (arba) rekonstruotų geriamojo vandens gerinimo įrenginių</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</si>
  <si>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</si>
  <si>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</si>
  <si>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Rekonstruotų vandens tiekimo ir nuotekų surinkimo tinklų ilgis (km)</t>
  </si>
  <si>
    <t>Lietaus nuotėkio plotas, iš kurio surenkamam paviršiniam (lietaus) vandeniui tvarkyti, įrengta ir (ar) rekonstruota infrastruktūra (ha)</t>
  </si>
  <si>
    <t>Inventorizuota neapskaityto paviršinių nuotekų nuotakyno dalis (proc.)</t>
  </si>
  <si>
    <t xml:space="preserve">Įrengti ženklinimo infrastruktūros objektai </t>
  </si>
  <si>
    <t>Modernizuoti kultūros infrastruktūros objektai</t>
  </si>
  <si>
    <t>Įsigytos naujos ekologiškos viešojo transporto priemonės</t>
  </si>
  <si>
    <t>Parengti darnaus judumo mieste planai</t>
  </si>
  <si>
    <t>P.S.324</t>
  </si>
  <si>
    <t>Įdiegtos intelektinės transporto sistemos</t>
  </si>
  <si>
    <t>04.5.1-TID-R-514-11-0001</t>
  </si>
  <si>
    <t>Įrengtų naujų dviračių ir / ar pėsčiųjų takų ir / ar trasų ilgis (km)</t>
  </si>
  <si>
    <t>Rekonstruotų dviračių ir / ar pėsčiųjų takų ir / ar trasų ilgis (km)</t>
  </si>
  <si>
    <t>Bendras rekonstruotų arba atnaujintų kelių ilgis (km)</t>
  </si>
  <si>
    <t>Bendras naujai nutiestų kelių ilgis (km)</t>
  </si>
  <si>
    <t>P.N.722</t>
  </si>
  <si>
    <t>Pagal veiksmų programą ERPF lėšomis atnaujintos bendrojo ugdymo mokyklos</t>
  </si>
  <si>
    <t>P.N.723</t>
  </si>
  <si>
    <t>Pagal veiksmų programą ERPF lėšomis atnaujintos neformaliojo ugdymo įstaigos</t>
  </si>
  <si>
    <t>Pagal veiksmų programą ERPF lėšomis atnaujintos ikimokyklinio ir priešmokyklinio ugdymo mokyklos</t>
  </si>
  <si>
    <t>Pagal veiksmų programą ERPF lėšomis atnaujintos ikimokyklinio ir / ar priešmokyklinio ugdymo grupės</t>
  </si>
  <si>
    <t>P.S.380</t>
  </si>
  <si>
    <t>Pagal veiksmų programą ERPF lėšomis sukurtos naujos ikimokyklinio ir priešmokyklinio ugdymo vietos</t>
  </si>
  <si>
    <t>P.S.434</t>
  </si>
  <si>
    <t>Pagal veiksmų programą ERPF lėšomis atnaujintos naujos ikimokyklinio ir priešmokyklinio ugdymo vietos</t>
  </si>
  <si>
    <t xml:space="preserve">Gyventojai, turintys galimybę pasinaudoti pagerintomis sveikatos priežiūros paslaugomis </t>
  </si>
  <si>
    <t>Sveikos gyvensenos skatinimas Alytaus rajone</t>
  </si>
  <si>
    <t>Tuberkulioze sergantys pacientai, kuriems buvo suteiktos socialinės paramos priemonės (maisto talonų dalinimas ir kelionės išlaidų kompensavimas) tuberkuliozės ambulatorinio gydymo metu</t>
  </si>
  <si>
    <t>Naujai įrengti ar įsigyti socialiniai būstai</t>
  </si>
  <si>
    <t>Viešojo valdymo institucijos, pagal veiksmų programą ESF lėšomis įgyvendinusios paslaugų ir (ar) aptarnavimo kokybei gerinti skirtas priemones</t>
  </si>
  <si>
    <t>Viešojo valdymo institucijų darbuotojai, kurie dalyvavo pagal veiksmų programą  ESF lėšomis vykdytose veiklose, skirtose stiprinti teikiamų paslaugų ir (ar) aptarnavimo kokybės gerinimui reikalingas kompetencijas</t>
  </si>
  <si>
    <t>Tikslas:
Darniai tvarkyti ir vystyti regiono teritoriją</t>
  </si>
  <si>
    <t>Sukurti /pagerinti atskiro komunalinių atliekų surinkimo pajėgumai (tonos/metai)</t>
  </si>
  <si>
    <t>P.S.330</t>
  </si>
  <si>
    <t>Sukurti /pagerinti maisto / virtuvės atliekų apdorojimo pajėgumai (tonos/metai)</t>
  </si>
  <si>
    <t>Kraštovaizdžio ir (ar) gamtinio karkaso formavimo aspektais pakeisti ar pakoreguoti savivaldybių ar jų dalių bendrieji planai</t>
  </si>
  <si>
    <t>Likviduoti kraštovaizdį darkantys bešeimininkiai apleisti statiniai ir įrenginiai</t>
  </si>
  <si>
    <t>Rekultivuotos atvirais kasiniais pažeistos žemės</t>
  </si>
  <si>
    <t>2 lentelė. Regiono plėtros plano įgyvendinimo rezultatai.</t>
  </si>
  <si>
    <t>Nr.</t>
  </si>
  <si>
    <t>Prioritetas, tikslas, uždavinys, priemonė</t>
  </si>
  <si>
    <t>Vertinimo kriterijus</t>
  </si>
  <si>
    <t>Priemonei įgyvendinti numatytos lėšos (Eur)</t>
  </si>
  <si>
    <t>Priemonių įgyvendinimas (Eur)</t>
  </si>
  <si>
    <t>Pastabos, paaiškinimai</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</si>
  <si>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</si>
  <si>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</si>
  <si>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</si>
  <si>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</si>
  <si>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</si>
  <si>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</si>
  <si>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</si>
  <si>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Prioritetas:
KONKURENCINGA EKONOMIKA</t>
  </si>
  <si>
    <t>Tikslas: 
DIDINTI ŪKINĖS VEIKLOS ĮVAIROVĘ IR PAGERINTI SĄLYGAS INVESTICIJŲ PRITRAUKIMUI, MAŽINANT GEOGRAFINIŲ SĄLYGŲ IR DEMOGRAFINIŲ PROCESŲ SUKELIAMUS GYVENIMO KOKYBĖS NETOLYGUMUS</t>
  </si>
  <si>
    <t>Efekto vertinimo kriterijus:</t>
  </si>
  <si>
    <t>Tiesioginių užsienio investicijų, tenkančių vienam gyventojui, laikotarpio pabaigoje padidėjimas, (proc.)</t>
  </si>
  <si>
    <t>Rezultato vertinimo kriterijus:</t>
  </si>
  <si>
    <t>R.S.364</t>
  </si>
  <si>
    <t>Užimtųjų dalis tikslinėse teritorijose (proc.)</t>
  </si>
  <si>
    <t>R.S.347</t>
  </si>
  <si>
    <t>Pritrauktos papildomos materialinės investicijos į tikslines teritorijas, (tūkst. Eur)</t>
  </si>
  <si>
    <t>Veiksmų, kuriais remiamos investicijos į mažos apimties infrastruktūrą, skaičius (planuojamų sutvarkyti objektų skaičius)</t>
  </si>
  <si>
    <t>Gyventojų, kurie naudojasi geresnėmis paslaugomis/infrastruktūra, skaičius (gyventojų skaičius (kaimo vietovėje, kurioje planuojama sutvarkyti objektą (-us))</t>
  </si>
  <si>
    <t xml:space="preserve">Regioninio planavimo būdu įgyvendintų mažos apimties infrastruktūros projektų skaičius (regioninių projektų skaičius) </t>
  </si>
  <si>
    <t>Produkto vertinimo kriterijus:</t>
  </si>
  <si>
    <t>Naujos atviros erdvės vietovėse nuo 1 iki 6 tūkst. gyv. (išskyrus savivaldybių centrus) m2</t>
  </si>
  <si>
    <t>SFMIS informacija</t>
  </si>
  <si>
    <t>Atnaujinti ir pritaikyti naujai paskirčiai pastatai ir statiniai kaimo vietovėse m2</t>
  </si>
  <si>
    <t xml:space="preserve">Sukurtos arba atnaujintos atviros erdvės miestų vietovėse, m2 </t>
  </si>
  <si>
    <t>Pastatyti arba atnaujinti viešieji arba komerciniai pastatai miestų vietovėse,  m2</t>
  </si>
  <si>
    <t>Gyventojai, kuriems teikiamos vandens tiekimo paslaugos naujai pastatytais geriamojo vandens tiekimo tinklais (skaičius)</t>
  </si>
  <si>
    <t>Gyventojai, kuriems teikiamos vandens tiekimo paslaugos iš naujai pastatytų ir (arba) rekonstruotų geriamojo vandens gerinimo įrenginių (skaičius)</t>
  </si>
  <si>
    <t>Gyventojai, kuriems teikiamos paslaugos naujai pastatytais nuotekų surinkimo tinklais (GE)</t>
  </si>
  <si>
    <t>Gyventojai, kuriems teikiamos nuotekų valymo paslaugos naujai pastatytais ir (arba) rekonstruotais nuotekų valymo įrenginiais (GE)</t>
  </si>
  <si>
    <t>Rekonstruotų vandens tiekimo ir nuotekų surinkimo tinklų ilgis, km</t>
  </si>
  <si>
    <t>Lietaus nuotėkio plotas, iš kurio surenkamam paviršiniam (lietaus) vandeniui tvarkyti, įrengta ir (ar) rekonstruota infrastruktūra, ha</t>
  </si>
  <si>
    <t>Inventorizuota neapskaityto paviršinių nuotekų nuotakyno dalis, proc.</t>
  </si>
  <si>
    <t>Įrengti ženklinimo infrastruktūros objektai</t>
  </si>
  <si>
    <t xml:space="preserve">„Modernizuoti kultūros infrastruktūros objektai, vnt.  </t>
  </si>
  <si>
    <t>Vidutiniškai padidėjęs vienam gyventojui tenkančių kelionių autobusais skaičius (vnt.)</t>
  </si>
  <si>
    <t>Žuvusiųjų ne TEN-T tinklo keliuose skaičius</t>
  </si>
  <si>
    <t xml:space="preserve">Įsigytos naujos ekologiškos viešojo transporto priemonės </t>
  </si>
  <si>
    <t xml:space="preserve">Parengti darnaus judumo mieste planai (Skaičius) </t>
  </si>
  <si>
    <t>1.1.2.3</t>
  </si>
  <si>
    <t>Įrengtų naujų pėsčiųjų/dviračių takų ir/ar trasų ilgis, km</t>
  </si>
  <si>
    <t>„Rekonstruotų dviračių ir / ar pėsčiųjų takų ir / ar trasų ilgis“</t>
  </si>
  <si>
    <t>1.1.2.4</t>
  </si>
  <si>
    <t>Bendras rekonstruotų arba atnaujintų kelių ilgis, km</t>
  </si>
  <si>
    <t>Bendras naujai nutiestų kelių ilgis, km</t>
  </si>
  <si>
    <t>Prioritetas:
DARNI BENDRUOMENĖ</t>
  </si>
  <si>
    <t>Tikslas:
GERINTI VIEŠŲJŲ  PASLAUGŲ KOKYBĘ IR PRIEINAMUMĄ</t>
  </si>
  <si>
    <t>Efekto vertinimo kriterijus</t>
  </si>
  <si>
    <t>Vidutinis Alytaus apskrities savivaldybių indeksas palyginti su Lietuvos vidurkiu, proc.</t>
  </si>
  <si>
    <t>R.S.381</t>
  </si>
  <si>
    <t>Bendrojo ugdymo mokinių, kurie mokosi bent už 289 tūkst. eurų pagal veiksmų programą ERPF lėšomis atnaujintose įstaigose, dalis (proc.)</t>
  </si>
  <si>
    <t>Duomenys SFMIS nebeprieinami</t>
  </si>
  <si>
    <t>R.N.710</t>
  </si>
  <si>
    <t>Neformaliojo ugdymo paslaugomis mokykloje ir kitur pasinaudojančių vaikų dalis (proc.)</t>
  </si>
  <si>
    <t>R.S.382</t>
  </si>
  <si>
    <t>1-6 metų vaikų, ugdomų pagal veiksmų programą ERPF lėšomis atnaujintose ikimokyklinio ir priešmokyklinio ugdymo įstaigose, dalis (proc.)</t>
  </si>
  <si>
    <t>2.1.1.1</t>
  </si>
  <si>
    <t xml:space="preserve">P.N.722 </t>
  </si>
  <si>
    <t xml:space="preserve">Pagal veiksmų programą ERPF lėšomis atnaujintos bendrojo ugdymo mokyklos </t>
  </si>
  <si>
    <t>2.1.1.2</t>
  </si>
  <si>
    <t xml:space="preserve">P.N.723 </t>
  </si>
  <si>
    <t xml:space="preserve">Pagal veiksmų programą ERPF lėšomis atnaujintos neformaliojo ugdymo įstaigos </t>
  </si>
  <si>
    <t>2.1.1.3</t>
  </si>
  <si>
    <t xml:space="preserve">Pagal veiksmų programą ERPF lėšomis atnaujintos ikimokyklinio ugdymo mokyklos </t>
  </si>
  <si>
    <t>R.S.363</t>
  </si>
  <si>
    <t>Apsilankymų pas gydytojus skaičiaus, tenkančio vienam gyventojui, skirtumas tarp miestų ir rajonų savivaldybių gyventojų (Apsilankymų skaičius, tenkantis 1 gyventojui)</t>
  </si>
  <si>
    <t>Duomenys SFMIS nebeprieinami. Pateikti 2020 m. duomenys.</t>
  </si>
  <si>
    <t>R.S.362</t>
  </si>
  <si>
    <t>Standartizuoto 0-64 m. amžiaus gyventojų mirtingumo sumažėjimas tikslinėse teritorijose dėl išorinių mirties priežasčių (Atvejų skaičius 100000 gyv.)</t>
  </si>
  <si>
    <t>R.N.403</t>
  </si>
  <si>
    <t>Tikslinių grupių asmenys, gavę tiesioginės naudos iš investicijų į socialinių paslaugų infrastruktūrą (Skaičius)</t>
  </si>
  <si>
    <t>2.1.2.1</t>
  </si>
  <si>
    <t>Gyventojai, turintys galimybę pasinaudoti pagerintomis sveikatos priežiūros paslaugomis</t>
  </si>
  <si>
    <t>2.1.2.2</t>
  </si>
  <si>
    <t>2.1.2.3</t>
  </si>
  <si>
    <t>Tuberkulioze sergantys pacientai, kuriems buvo suteiktos socialinės paramos priemonės (maisto talonų dalijimas) tuberkuliozės ambulatorinio gydymo metu</t>
  </si>
  <si>
    <t>R.N.404</t>
  </si>
  <si>
    <t>Investicijas gavusiose įstaigose esančios vietos socialinių paslaugų gavėjams (Skaičius)</t>
  </si>
  <si>
    <t xml:space="preserve"> R.S.358</t>
  </si>
  <si>
    <t>Asmenų (šeimų), kuriems išnuomotas savivaldybės socialinis būstas, dalis nuo visų socialinio būsto nuomos laukiančių asmenų (šeimų) (Procentai)</t>
  </si>
  <si>
    <t>2.1.3.1</t>
  </si>
  <si>
    <t>2.1.3.2</t>
  </si>
  <si>
    <t>Naujai įrengti ar įsigyti socialiniai būstai (Skaičius)</t>
  </si>
  <si>
    <t>2.1.4.1</t>
  </si>
  <si>
    <t>Viešojo valdymo institucijos, veiksmų programos lėšomis įgyvendinusios paslaugų ir aptarnavimo kokybės gerinimo priemones, Skč.</t>
  </si>
  <si>
    <t>Viešojo valdymo institucijų darbuotojai, kurie dalyvavo pagal programą ESF lėšomis vykdytose veiklose, skirtose stiprinti teikiamų paslaugų ir (ar) aptarnavimo kokybės gerinimui reikalingas kompetencijas</t>
  </si>
  <si>
    <t>Prioritetas:
SAUGI, ŠVARI IR PATOGI GYVENTI APLINKA</t>
  </si>
  <si>
    <t>Sąvartynuose šalinamų komunalinių atliekų kiekio mažėjimas (procentai nuo 2017 m. sąvartynuose pašalintų 19 125 t)</t>
  </si>
  <si>
    <t>R.S.324</t>
  </si>
  <si>
    <t>Sąvartynuose šalinamų komunalinių atliekų dalis (proc.)</t>
  </si>
  <si>
    <t>3.1.1.1</t>
  </si>
  <si>
    <t>Sukurti /pagerinti atskiro komunalinių atliekų surinkimo pajėgumai, tonos/metai</t>
  </si>
  <si>
    <t>R.N.091</t>
  </si>
  <si>
    <t>Teritorijų, kuriose įgyvendintos kraštovaizdžio formavimo priemonės, plotas, Ha</t>
  </si>
  <si>
    <t>3.1.2.1</t>
  </si>
  <si>
    <t>Kraštovaizdžio ir (ar) gamtinio karkaso formavimo aspektais pakeisti ar pakoreguoti savivaldybių ar jų dalių bendrieji planai, skaičius</t>
  </si>
  <si>
    <t>Likviduoti kraštovaizdį darkantys bešeimininkiai apleisti statiniai ir įrenginiai, skaičius</t>
  </si>
  <si>
    <t>Rekultivuotos atvirais kasiniais pažeistos žemės, skaičius</t>
  </si>
  <si>
    <r>
      <t>Produkto vertinimo kriterijus</t>
    </r>
    <r>
      <rPr>
        <sz val="9"/>
        <color rgb="FFFF0000"/>
        <rFont val="Times New Roman"/>
        <family val="1"/>
        <charset val="186"/>
      </rPr>
      <t>*</t>
    </r>
    <r>
      <rPr>
        <sz val="9"/>
        <rFont val="Times New Roman"/>
        <family val="1"/>
        <charset val="186"/>
      </rPr>
      <t>:</t>
    </r>
  </si>
  <si>
    <r>
      <rPr>
        <sz val="11"/>
        <color rgb="FFFF0000"/>
        <rFont val="Calibri"/>
        <family val="2"/>
        <charset val="186"/>
        <scheme val="minor"/>
      </rPr>
      <t>*</t>
    </r>
    <r>
      <rPr>
        <sz val="11"/>
        <color theme="1"/>
        <rFont val="Calibri"/>
        <family val="2"/>
        <charset val="186"/>
        <scheme val="minor"/>
      </rPr>
      <t xml:space="preserve"> visos produktų vertinimo kriterijaus reikšmės nurodytos iš SFMIS</t>
    </r>
  </si>
  <si>
    <t>Priemonė baigta įgyvendinti.</t>
  </si>
  <si>
    <t>SFMIS informacija. Visi projektai baigti įgyvendinti, siektino rodiklio reikšmė viršyta.</t>
  </si>
  <si>
    <t xml:space="preserve">SFMIS informacija. </t>
  </si>
  <si>
    <t>Išmokėtų pareiškėjo / projekto vykdytojo  ir partnerio (-ių) lėšų duomenys pateikti pagal Alytaus apskrities savivaldybių pateiktą informaciją 2022 m., NMA šių duomenų nepateikus Priemonė baigta įgyvendinti.</t>
  </si>
  <si>
    <t>NMA duomenys. Visi projektai baigti įgyvendinti, siektino rodiklio reikšmė viršyta.</t>
  </si>
  <si>
    <t>SFMIS informacija, Visi projektai baigti įgyvendinti.</t>
  </si>
  <si>
    <t>SFMIS informacija. Visi projektai baigti įgyvendinti.</t>
  </si>
  <si>
    <t>Priemonė baigta įgyvendinti</t>
  </si>
  <si>
    <t>Naudojami ARATC pateikti naujausi turimi duomenys už 2023 m.</t>
  </si>
  <si>
    <t>Naudoti naujausi Valstybinės duomenų agentūros skelbiami duomenys už 2022 m.</t>
  </si>
  <si>
    <r>
      <t>Na</t>
    </r>
    <r>
      <rPr>
        <sz val="9"/>
        <color theme="1"/>
        <rFont val="Times New Roman"/>
        <family val="1"/>
        <charset val="186"/>
      </rPr>
      <t>udoti naujausi skelbiami duomenys už 2022 m., kurie lyginami su 2014 m. duomenimis</t>
    </r>
  </si>
  <si>
    <t xml:space="preserve">* Veiksnių pokyčiai per ataskaitinį laikotarpį, regiono plėtros plano įgyvendinimo įtaka veiksnių pokyčiams. </t>
  </si>
  <si>
    <t>Regiono plėtros plano įgyvendinimas įtakos veiksnio pokyčiams neturėjo (t. y. 2023 m. nebuvo įgyvendintų projektų šioje srityje). Grėsmė išlieka.</t>
  </si>
  <si>
    <t>24. Per mažas informacijos sklaidos priemonių dėmesys regiono problematikai ir žinomumui</t>
  </si>
  <si>
    <t>23. Blogėjanti daugiabučių ir individualių namų bei viešųjų pastatų būklė, didėjantys jų išlaikymo kaštai dėl nevykdomos jų modernizacijos</t>
  </si>
  <si>
    <t>22. Mažėjantis kaimo gyventojų, ypač darbingo amžiaus ir jaunimo, skaičius</t>
  </si>
  <si>
    <t>Regiono plėtros plano įgyvendinimas įtakos veiksnio pokyčiams neturėjo (t. y. 2023 m. nebuvo įgyvendintų projektų šioje srityje). Grėsmė išlieka, nors ir mažėja.
Alytaus regiono aukštojoje mokykloje – Alytaus kolegijoje, 2022 m. įstojusių skaičius, palyginus su 2021 m. išaugo 27,6 proc., ir buvo 259 priimtų studentų. Bendrojo ugdymo mokyklose besimokančiųjų mokinių skaičius 2023–2024 m.  palyginus su 2022–2023 m. sumažėjo 0,7 proc. ir buvo 14114.</t>
  </si>
  <si>
    <t>21. Studentų ir moksleivių skaičiaus mažėjimas aukštosiose ir kt. mokyklose</t>
  </si>
  <si>
    <t>20. Neauganti gyventojų perkamoji galia</t>
  </si>
  <si>
    <t>19. Profesinių mokyklų ir suaugusiųjų švietimo įstaigų programų neatitikimas darbo rinkos poreikiams</t>
  </si>
  <si>
    <t xml:space="preserve">Regiono plėtros plano įgyvendinimas įtakos veiksnio pokyčiams neturėjo (t. y. 2023 m. nebuvo įgyvendintų projektų šioje srityje). </t>
  </si>
  <si>
    <t>18. Dėl mažėjančio inovacijų diegimo ir mokslinių tyrimų taikymo, žemas įmonių konkurencingumas</t>
  </si>
  <si>
    <t>17. Stokojama inovatyvių idėjų verslams kurti</t>
  </si>
  <si>
    <t>16. Agresyvi stambaus verslo skverbtis ir kainodara</t>
  </si>
  <si>
    <t>15. Nepalanki mokesčių politika šalyje, sudėtinga verslo įkūrimo ir vystymo teisinė bazė stabdo verslo plėtrą</t>
  </si>
  <si>
    <t>14. Didėjanti politikų įtaka NVO ir bendruomenėms</t>
  </si>
  <si>
    <t>13. Mažėjanti šalies ir regiono gyventojų perkamoji galia</t>
  </si>
  <si>
    <t>12. Nevystomas viešo, privataus ir mokslo sektorių bendradarbiavimas</t>
  </si>
  <si>
    <t>11. Priklausomybių ligų plitimas, sergamumo didėjimas bei senėjimas padidins socialinių paslaugų poreikį</t>
  </si>
  <si>
    <t>10. Aktyvi kitų regionų turistų pritraukimo veikla ir mažėsiantys užsienio turistų srautai</t>
  </si>
  <si>
    <t>Regiono plėtros plane nenumatyta įgyvendinti projektų, kurie tiesiogiai prisidėtų prie šios grėsmės mažinimo ar išvengimo. Grėsmė išlieka.</t>
  </si>
  <si>
    <t>9. Kvalifikuotos darbo jėgos emigracija iš regiono</t>
  </si>
  <si>
    <t xml:space="preserve">Regiono plėtros plano įgyvendinimas įtakos veiksnio pokyčiams neturėjo (t. y. 2023 m. nebuvo įgyvendintų projektų šioje srityje). 
Socialinių pašalpų gavėjų skaičius tenkantis 1000 gyventojų 2022 m. Lazdijų rajono (75) ir Varėnos rajono (43) savivaldybėse gerokai viršijo regiono ir šalies vidurkį – atitinkamai 34 ir 23 socialinės pašalpos gavėjai. VDA 2022 m. duomenimis Lazdijų rajono ir Varėnos rajono savivaldybėse išlaidos socialinei pašalpai, tenkančiai 1 savivaldybės gyventojui, sudarė atitinkamai 103,3 Eur ir 61,6 Eur, kai regiono vidurkis buvo 48,1 Eur. Mažiausios išlaidos socialinei pašalpai, tenkančiai 1 savivaldybės gyventojui, buvo Alytaus miesto (31,3 Eur), Alytaus rajono (38,3 Eur) ir Druskininkų (41,6 Eur) savivaldybėse. </t>
  </si>
  <si>
    <t>8. Dėl paramos gavėjų skaičiaus, augs socialinės apsaugos išlaidos</t>
  </si>
  <si>
    <t>7. Senstanti visuomenė ir jai reikalingas tik specifinių – sveikatos priežiūros ir socialinių, paslaugų poreikis</t>
  </si>
  <si>
    <t>Regiono plėtros plano įgyvendinimas įtakos veiksnio pokyčiams neturėjo (t. y. 2023 m. nebuvo įgyvendintų projektų šioje srityje).</t>
  </si>
  <si>
    <t>6. Didėjantys naujų aplinkos apsaugos priemonių įdiegimo kaštai</t>
  </si>
  <si>
    <t>5. Šalies mastu ir užsienio rinkose auganti konkurencija</t>
  </si>
  <si>
    <t xml:space="preserve">Regiono plėtros plano įgyvendinimas įtakos veiksnio pokyčiams neturėjo (t. y. 2023 m. nebuvo įgyvendintų projektų šioje srityje). Grėsmė išlieka.
2024 m. pradžioje registruota 1,6 tūkst. ilgalaikių bedarbių – 0,3 tūkst. arba 16,3 proc. daugiau nei 2023 pradžioje. Ilgalaikiai bedarbiai sudaro penktadalį (17,2 proc.) visų bedarbių. </t>
  </si>
  <si>
    <t>4. Struktūrinio ir ilgalaikio nedarbo augimas</t>
  </si>
  <si>
    <t>3. Energetinių išteklių kainų augimas</t>
  </si>
  <si>
    <t>2. „Šešėlinė“ ekonomika</t>
  </si>
  <si>
    <t>1. Ekonominis nuosmukis</t>
  </si>
  <si>
    <t>Grėsmės</t>
  </si>
  <si>
    <t>Regiono plėtros plano įgyvendinimas įtakos veiksnio pokyčiams neturėjo (t. y. 2023 m. nebuvo įgyvendintų projektų šioje srityje). Galimybė išlieka.</t>
  </si>
  <si>
    <t>22. Didėjantis gyventojų poreikis miško teikiamoms gėrybėms, ekologiškiems bei natūraliems produktams.</t>
  </si>
  <si>
    <t>21. Didėjantis poreikis plėtoti naujas švietimo paslaugas</t>
  </si>
  <si>
    <t>20. Sveikos gyvensenos propagavimas visuomenėje, sveikatinimo ir sporto paslaugų prieinamumo regiono gyventojams didinimas</t>
  </si>
  <si>
    <t xml:space="preserve">Regiono plėtros plano įgyvendinimas įtakos veiksnio pokyčiams neturėjo (t. y. 2023 m. nebuvo įgyvendintų projektų šioje srityje). Galimybė išlieka. </t>
  </si>
  <si>
    <t>19. Didėjanti Valstybės ir ES parama SVV įmonėms, naujų verslų atsiradimui</t>
  </si>
  <si>
    <t>18. Palanki mokesčių politika SVV subjektams</t>
  </si>
  <si>
    <t>17. Išaugęs maitinimo įstaigų paslaugų poreikis</t>
  </si>
  <si>
    <t>16. Diegti šiuolaikinių viešųjų paslaugų teikimo elektronines sistemas, steigiant darbo vietas namuose neįgaliems ir juos prižiūrintiems asmenims panaudoti interneto galimybes</t>
  </si>
  <si>
    <t>15. Spartinti žinių visuomenės formavimosi procesus regione</t>
  </si>
  <si>
    <t>14. Nenaudojamų kaimo pastatų panaudojimas paslaugų teikimui bei amatų vystymui</t>
  </si>
  <si>
    <t>13. Geležinkelio transporto ir su juo susijusios infrastruktūros plėtra</t>
  </si>
  <si>
    <t>12. Neformalaus švietimo plėtojimas ir mokymosi visą gyvenimą skatinimas</t>
  </si>
  <si>
    <t>11. Alternatyvių energijos šaltinių panaudojimas</t>
  </si>
  <si>
    <t>10. Kompleksiškai tvarkyti gyvenamuosius rajonus, juos modernizuojant, renovuojant gyvenamuosius namus, tvarkant viešąsias erdves</t>
  </si>
  <si>
    <t>9. Turizmo rinkodaros plėtra ir vystymas didins turistų srautus visus metus</t>
  </si>
  <si>
    <t>8. Plėtra ir modernizavimas rekreacinio ir aktyvaus poilsio infrastruktūros</t>
  </si>
  <si>
    <t>7. Paslaugų įvairovė pagal augančius rinkos poreikius</t>
  </si>
  <si>
    <t>6. Augantis šalyje paslaugų sektorius</t>
  </si>
  <si>
    <t>5. Naujų įmonių steigimasis ne tik regiono centre</t>
  </si>
  <si>
    <t>4. Naujų užsienio rinkų suradimas pramonės produkcijos eksportui</t>
  </si>
  <si>
    <t>3. Atsigaunančios rinkos po ekonominio nuosmukio</t>
  </si>
  <si>
    <t>2. Tiesioginių užsienio investicijų atėjimas į regioną</t>
  </si>
  <si>
    <t>1. Lietuvos ir užsienio šalių ekonomikos atsigavimas kurti aukštesnę pridėtinę vertę apdirbamosios pramonės įmonėse</t>
  </si>
  <si>
    <t>Galimybės</t>
  </si>
  <si>
    <t>24. Spartus „protų nutekėjimas“ ir kvalifikuotos darbo jėgos migracija</t>
  </si>
  <si>
    <t xml:space="preserve">Regiono plėtros plano įgyvendinimas įtakos veiksnio pokyčiams neturėjo (t. y. 2023 m. nebuvo įgyvendintų projektų šioje srityje). Silpnybė išlieka. 
</t>
  </si>
  <si>
    <t>23. Daugėja sergančiųjų priklausomybės ligomis</t>
  </si>
  <si>
    <t>22. Prasta daugumos kultūros paveldo objektų būklė</t>
  </si>
  <si>
    <t>21. Dideli nenaudojamų žemės ūkio naudmenų plotai, ypač atokiose regiono vietovėse ir vietovėse mažiau palankiose ūkininkauti</t>
  </si>
  <si>
    <t>20. Neįgaliųjų poreikiams nepritaikyta tiek viešoji, tiek individuali aplinka</t>
  </si>
  <si>
    <t xml:space="preserve">Regiono plėtros plano įgyvendinimas įtakos veiksnio pokyčiams neturėjo (t. y. 2023 m. nebuvo įgyvendintų projektų šioje srityje). Silpnybė išlieka. </t>
  </si>
  <si>
    <t>19. Prasta rajoninių kelių bei miestų gatvių būklė regione</t>
  </si>
  <si>
    <t>18. Nepakankamai išvystyta verslo informacinė sistema, neišnaudojama esama informacinė struktūra, mažas verslumo skatinimas</t>
  </si>
  <si>
    <t>17. Netolygi ekonominė ir socialinė plėtra tarp regiono savivaldybių</t>
  </si>
  <si>
    <t>16. Prastėjanti melioracinių sistemų būklė</t>
  </si>
  <si>
    <t>15. Nepakankama turizmo rinkodara Lietuvoje ir užsienyje</t>
  </si>
  <si>
    <t>14. Ribotos savivaldybių investicinės galimybės bendrai finansuoti projektus (tame tarpe ir ES struktūrinių fondų)</t>
  </si>
  <si>
    <t>13. Nepakankamas mokslo ir švietimo institucijų dalyvavimas regiono ekonomikos gerinimo veikloje</t>
  </si>
  <si>
    <t>12. Neišplėtotas geležinkelio transportas</t>
  </si>
  <si>
    <t>11. Regione mažiausia dalis įmonių, lyginant su šalies įmonių skaičiumi yra IT ir su jomis susijusių veiklų sektoriuje</t>
  </si>
  <si>
    <t>10. Alternatyvių energijos išteklių galimybės regione nepanaudojamos, nerenovuoti daugiabučiai didina centralizuoto šilumos tiekimo kainas vartotojams</t>
  </si>
  <si>
    <t>9. Ribotos susisiekimo galimybės produkcijai transportuoti, nėra logistikos centrų</t>
  </si>
  <si>
    <t>8. Nepakankamai prieinamos gyventojams sukurtos sveikatinimo, sporto ir kultūros paslaugos</t>
  </si>
  <si>
    <t>7. Silpni regiono verslo įmonių ryšiai su mokslo institucijomis, kuriant naujus produktus bei paslaugas</t>
  </si>
  <si>
    <t>6. Pramonės ir SVV įmonių koncentracija regiono centre Alytuje</t>
  </si>
  <si>
    <t>5. Netolygus investicijų pritraukimas į regioną</t>
  </si>
  <si>
    <t>4. Didelis demografinis senatvės koeficientas</t>
  </si>
  <si>
    <t>Regiono plėtros plano įgyvendinimas įtakos veiksnio pokyčiams neturėjo (t. y. 2023 m. nebuvo įgyvendintų projektų šioje srityje). Silpnybė išlieka. 
2022 m. palyginus su 2021 m. socialinių pašalpų gavėjų skaičius, tenkantis 1000 gyventojų, nekito ir buvo 34 atvejai. Tačiau net 1,3 karto viršijo Vidurio ir vakarų Lietuvos regiono vidurkį (26 atvejai).</t>
  </si>
  <si>
    <t>3. Didelė dalis namų ūkių verčiasi sunkiai, didėja socialinės pašalpos gavėjų skaičius</t>
  </si>
  <si>
    <t>2. Regiono ekonomika labai priklauso nuo gamybinės ir negamybinės paskirties paslaugų sferos</t>
  </si>
  <si>
    <t>Regiono plėtros plano įgyvendinimas įtakos veiksnio pokyčiams neturėjo (t. y. 2023 m. nebuvo įgyvendintų projektų šioje srityje). Silpnybė išlieka. 
2022 m. Alytaus regione vienam gyventojui teko  13,6 tūkst. Eur BVP. Tai sudarė 57,2 proc. palyginti su šalies vidurkiu.</t>
  </si>
  <si>
    <t>1. Ekonominio išsivystymo lygiu, regionas ženkliai atsilieka nuo kitų šalies regionų</t>
  </si>
  <si>
    <t>Silpnybės</t>
  </si>
  <si>
    <t>18. Švietimo, ugdymo, ikimokyklinių įstaigų tinklas gerai išplėtotas, pakankamas, įstaigos renovuotos bei modernizuotos, sudarytos palankios sąlygos regione įgyti vidurinį, profesinį ir aukštąjį išsilavinimą</t>
  </si>
  <si>
    <t>Regiono plėtros plano įgyvendinimas įtakos veiksnio pokyčiams neturėjo (t. y. 2023 m. nebuvo įgyvendintų projektų šioje srityje), stiprybė išlieka.</t>
  </si>
  <si>
    <t>17. Aktyvios kaimo bendruomenės ir partnerystės organizacijos – VVG</t>
  </si>
  <si>
    <t>16. Savivaldybėse teikiamos elektroninės viešosios paslaugos</t>
  </si>
  <si>
    <t>15. Gerai išplėtotas socialinių paslaugų tinklas</t>
  </si>
  <si>
    <t>Regiono plėtros plano įgyvendinimas įtakos veiksnio pokyčiams neturėjo, stiprybė išlieka.
Savivaldybės yra pasirengę teritorijų planavimo dokumentus: bendruosius, specialiuosius ir detaliuosius planus. Parengti Alytaus ir Druskininkų miestų darnaus judumo planai.</t>
  </si>
  <si>
    <t>14. Savivaldybės turi parengtus teritorijų planavimo dokumentus</t>
  </si>
  <si>
    <t>Regiono plėtros plano įgyvendinimas įtakos veiksnio pokyčiams neturėjo (t. y. 2023 m. nebuvo įgyvendintų projektų šioje srityje). Stiprybė išlieka.</t>
  </si>
  <si>
    <t>13. Išplėtotas savivaldybių centrus jungiančių kelių tinklas</t>
  </si>
  <si>
    <t>12. Gera apskrities geografinė padėtis šalia turistų srautų judėjimo kelių</t>
  </si>
  <si>
    <t>Regiono plėtros plano įgyvendinimas įtakos veiksnio pokyčiams neturėjo (t. y. 2023 m. nebuvo įgyvendintų projektų šioje srityje). Stiprybė išlieka.
Miškai užima 49,3 proc. visos regiono teritorijos, o medynų produktyvumas 2022 m. duomenimis išlieka aukščiausias šalyje – 264 kub. m. 1 ha (tai yra 10,92 proc. daugiau nei šalies medynų produktyvumo vidurkis).</t>
  </si>
  <si>
    <t>11. Miškingiausias šalies mastu regionas, pasižymintis aukštu medynų produktyvumu</t>
  </si>
  <si>
    <t>Regiono plėtros plano įgyvendinimas įtakos veiksnio pokyčiams neturėjo (t. y. 2023 m. nebuvo įgyvendintų projektų šioje srityje). Stiprybė išlieka.
2022 m. duomenimis užregistruotų nusikalstamų veikų skaičius, tenkantis 1000 gyventojui Alytaus regione buvo 1381 atvejai, palyginus su 2021 m. (1212) padidėjo 12,2 proc., bet buvo mažesnis nei Vidurio ir vakarų Lietuvos regiono vidurkis 1516 atvejai.</t>
  </si>
  <si>
    <t>10. Žemi nusikalstamumo rodikliai</t>
  </si>
  <si>
    <t>9.   Įdiegta   regioninė   atliekų   tvarkymo   sistema, plėtojama atliekų surinkimo infrastruktūra</t>
  </si>
  <si>
    <t>Regiono plėtros plano įgyvendinimas įtakos veiksnio pokyčiams neturėjo (t. y. 2023 m. nebuvo įgyvendintų projektų šioje srityje). Stiprybė išlieka.
Alytaus  regione, lyginant su kitais regionais, organizuojama daug sporto varžybų ir sveikatingumo renginių. Dalyvių skaičius juose, tenkantis 1000 gyventojų, yra vienas iš didžiausių šalyje  – 319,3 vnt. / tūkst. gyv. (2022 m. duomenimis).</t>
  </si>
  <si>
    <t>8. Alytaus mieste ir Druskininkuose kiekybiškai ir kokybiškai išplėtota sporto infrastruktūra</t>
  </si>
  <si>
    <t>7. Didėjančios paslaugų sektoriaus įmonių pajamos.</t>
  </si>
  <si>
    <t>6. Regione puikios sąlygos turizmo ir rekreacijos verslui vystyti – turtingas švariais gamtos ištekliais, saugomų teritorijų gausa ir rekreacinėmis zonomis gamtos ištekliais, saugomų teritorijų gausa ir rekreacinėmis zonomis</t>
  </si>
  <si>
    <t>5. Regiono centras Alytus yra patrauklus pramonės plėtrai</t>
  </si>
  <si>
    <t>Regiono plėtros plano įgyvendinimas įtakos veiksnio pokyčiams neturėjo, stiprybė išlieka.
Eksportas iš Alytaus regiono 2023 m. sudarė 2,1 proc. (514,5 mln. Eur) viso Lietuvos lietuviškos kilmės prekių eksporto. Lyginant 2023 m. su 2021 m., lietuviškos kilmės prekių eksportas iš Alytaus regiono sumažėjo 5,7 proc. 
Pažymėtina, kad Alytaus regione lyginant su kitais regionais sukuriama viena mažiausių dalių bendro šalies lietuviškos kilmės prekių eksporto.</t>
  </si>
  <si>
    <t>4. Dalis pagamintos regione pramonės produkcijos eksportuojama į užsienio rinkas</t>
  </si>
  <si>
    <t xml:space="preserve">Regiono plėtros plano įgyvendinimas įtakos veiksnio pokyčiams neturėjo, stiprybė išlieka.
Alytaus regione buvo 5008 veikiantys ūkio subjektai. Alytaus apskrityje yra itin mažai didelių įmonių, absoliučią daugumą sudaro mažos ir vidutinės įmonės (VDA 2023 m. duomenys 99,2 proc. visų įmonių). 
Alytaus regione, 2024 m. pradžioje, palyginus su 2023 m. pradžios duomenimis, SVV įmonių padaugėjo 15,3 proc. 
</t>
  </si>
  <si>
    <t>3. Nusistovėjęs ir augantis smulkiojo ir vidutinio verslo įmonių skaičius</t>
  </si>
  <si>
    <t>2. Augantis atvykstančiųjų į regioną bendras turistų srautas (daugiausiai į Druskininkus)</t>
  </si>
  <si>
    <t xml:space="preserve">Alytaus regiono 2014–2020 metų plėtros plano (toliau – regiono plėtros planas) įgyvendinimas tikėtina turėjo teigiamos įtakos veiksnio pokyčiams, stiprybė išlieka.
</t>
  </si>
  <si>
    <t>1. Regione yra turizmo traukos centras – Druskininkų kurortas su išvystyta sveikatinimo paslaugų infrastruktūra</t>
  </si>
  <si>
    <t>Stiprybės</t>
  </si>
  <si>
    <t>Veiksnių pokyčių vertinimas*</t>
  </si>
  <si>
    <t>Veiksniai</t>
  </si>
  <si>
    <t>1 lentelė. Regiono plėtros plano SSGG lentelėje nurodytų veiksnių pokyčių įvertinimas.</t>
  </si>
  <si>
    <t>Naudojami naujausi LR VRM pateikti duomenys už 2022 m. R.S.364 rodiklio reikšmę už 2023 m. VRM galės apskaičiuoti 2024 m. gegužės mėn. Reikšmė sumažėjo 7 proc.</t>
  </si>
  <si>
    <t>Naudoti paskutiniai Lietuvos laisvosios rinkos instituto (LRI) duomenys už 2022 m.</t>
  </si>
  <si>
    <t xml:space="preserve">Naudojami savivaldybių pateikti duomenys (skaičiuojama asmenų (šeimų), kuriems nuo programavimo laikotarpio pradžios iki ataskaitinių metų pabaigos buvo išnuomotas savivaldybės socialinis būstas, dalis (procentais) nuo visų socialinio būsto nuomos laukiančių asmenų (šeimų) skaičiaus šalyje 2012 m. (t. y. 30484 asmenys (šeimos)).  LR SADM pateiktoje ataskaitoje už 2022 m. nurodyta, kad iki 2022 m. pab. buvo išnuomotas socialinis būstas 5093 asmenims (šeimoms). Reikšmė už 2023 m. LR SADM dar nepateikė. </t>
  </si>
  <si>
    <t xml:space="preserve">Regiono plėtros plano įgyvendinimas turėjo įtakos veiksnio pokyčiams, galimybė išlieka.
2023 m. baigtas įgyvendinti projektas "Sveikos gyvensenos skatinimas Lazdijų rajono savivaldybėje", kurio metu buvo vykdomos sveikatos ugdymo priemonės, susijusios su traumų ir nelaimingų atsitikimų profilaktikos priemonių įgyvendinimu, sergamumo ir pirmalaikio mirtingumo nuo kraujotakos sistemos ligų mažinimu, onkologinių ligų profilaktikos priemonių įgyvendinimu, vaikų sveikatos stiprinimu, ligų profilaktikos bei efektyvaus gydymo užtikrinimo priemonių įgyvendinimu ir sveiko senėjimo užtikrinimo priemonių įgyvendinimu. Šiose veiklose dalyvavo 2068 asmenys. </t>
  </si>
  <si>
    <t xml:space="preserve">Stiprybę galima laikyti išliekančia, nes 2023 m.  Alytaus regione lankėsi 7,7 proc. daugiau turistų nei 2022 m. ir buvo 409068 turistai (10,2 proc. šalies turistų ir pirmas regionas po Klaipėdos, Vilniaus ir Kauno), iš jų 91,6 proc. – Druskininkuose (374545 asmenys). 2023 m. vidutiniškai 2,6 nakvynės teko vienam regiono turistui, kai tuo tarpu atitinkamai šalies vidurkis buvo 2,06 naktis.
2023 m. baigus įgyvendinti priemonės "Savivaldybes jungiančių turizmo trasų ir turizmo maršrutų informacinės infrastruktūros plėtra" projektą "Turizmo trasų ir maršrutų informacinės infrastruktūros plėtra Lazdijų, Varėnos rajonų ir Druskininkų savivaldybėse, II etapas" padidėjo turizmo paslaugų regione informacijos sklaida, užtikrintas turistų bei pavienių lankytojų informuotumas apie Lazdijų ir Varėnos rajonų bei Druskininkų savivaldybių lankytinas vietas ir objektus, turizmo maršrutus ir trasas, prisidėta ne tik prie regiono, bet ir Lietuvos, kaip turistinės valstybės, žinomumo ir jos įvaizdžio gerinimo. </t>
  </si>
  <si>
    <t>Regiono plėtros plano įgyvendinimas turėjo teigiamos įtakos veiksnio pokyčiams, stiprybė išlieka. 2023 m. baigus įgyvendinti projektus "Lazdijų rajono savivaldybės administracijos ir jos viešojo valdymo institucijų teikiamų paslaugų procesų tobulinimas", "Paslaugų ir asmenų aptarnavimo kokybės gerinimas Alytaus rajono savivaldybėje", "Paslaugų teikimo ir asmenų aptarnavimo kokybės gerinimas Druskininkų savivaldybėje", "Teikiamų paslaugų procesų tobulinimas ir asmenų aptarnavimo kokybės gerinimas Alytaus m. sav. administracijoje ir jai pavaldžiose įstaigose. I etapas" buvo optimizuotos 4 regiono savivaldybių ir jų įstaigų teikiamos paslaugos taikant LEAN metodus, taip pat stiprinamos darbuotojų kompetencijos klientų aptarnavimo srityje. Vykdytose veiklose, skirtose stiprinti kompetencijas ir gerinti teikiamų paslaugų ir (ar) aptarnavimo kokybę reikalingas kompetencijas dalyvavo 676 viešojo valdymo institucijų darbuotojai.</t>
  </si>
  <si>
    <t>Regiono plėtros plano įgyvendinimas turėjo teigiamos įtakos veiksnio pokyčiams, stiprybė išlieka.
2023 m. baigti įgyvendinti regiono plėtos plano projektai: 
* pagal priemonę "Mokyklų tinklo efektyvumo didinimas" įgyvendinus projektą "Varėnos r. Merkinės Vinco Krėvės gimnazijos laisvų patalpų pritaikymas ikimokyklinio ir priešmokyklinio ugdymo grupėms įrengti" modernizuota Varėnos r. Merkinės Vinco Krėvės gimnazija, pritaikant jos nenaudojamas patalpas ikimokykliniam ir priešmokykliniam ugdymui (įrengtos 2 ikimokyklinio ugdymo grupės), nupirkti baldai ir atnaujinta įranga, taip pat įrengta lauko vaikų žaidimo aikštelė);
* pagal priemonę „Ikimokyklinio ir priešmokyklinio ugdymo prieinamumo didinimas“ įgyvendinus projektą "Varėnos „Pasakos“ vaikų lopšelio-darželio pastato modernizavimas" modernizuota Varėnos „Pasakos“ vaikų lopšelio-darželio infrastruktūra, taip pat įstaiga aprūpinta priemonėmis, skatinančiomis vaikų kūrybiškumą ir savireguliaciją, o įgyvendinus projektą "Alytaus r. ikimokyklinio ir priešmokyklinio ugdymo prieinamumo didinimas, įkuriant ir atnaujinant edukacines erdves" buvo atnaujintos 4 mokymosi įstaigų grupės/skyriai, įsigyti baldai ir edukacinės priemonės ir įrengtos naujos vietos vaikams.</t>
  </si>
  <si>
    <t>Regiono plėtros plano įgyvendinimas įtakos veiksnio pokyčiams turėjo, silpnybė sumažėjo.
2023 m. baigti įgyvendinti 2 projektai:
*priemonės "Sveikos gyvensenos skatinimas regioniniu lygiu" projektas "Sveikos gyvensenos skatinimas Lazdijų rajono savivaldybėje", kurio metu buvo įgyvendinamos sveikatos ugdymo priemonės Lazdijų rajono savivaldybėje, susijusios su traumų ir nelaimingų atsitikimų profilaktika, sergamumo ir pirmalaikio mirtingumo nuo kraujotakos sistemos ligų mažinimu, taip pat onkologinių ligų profilaktika, vaikų sveikatos stiprinimo, ligų profilaktika bei efektyvaus gydymo užtikrinimo priemonių įgyvendinimu.  Informavimo, švietimo ir mokymo renginiuose bei sveikatos raštingumą didinančiose veiklose dalyvavo 2068 asmenys.
* priemonės "Aktualizuoti savivaldybių kultūros paveldo objektus" projektas "Kurnėnų Lauryno Radziukyno mokyklos pritaikymas kultūrinėms ir turistinėms veikloms", kurio metu atlikti kultūros paveldo objekto, esančio adresu Draugystės g. 2, Kurnėnų k., Miroslavo sen., Alytaus r. sav., pusrūsio patalpų ir pusrūsio inžinerinių sistemų bei lauko inžinerinių tinklų remonto darbai, dalies sklypo sutvarkymo darbai, įsigyta įranga ir baldai kultūrinėms paslaugoms teikti. Planuojama, kad įgyvendinus minėtą projektą per metus, remiamuose kultūros ir gamtos paveldo objektuose bei turistų traukos vietose, apsilankymų skaičius sieks 713.</t>
  </si>
  <si>
    <t xml:space="preserve">Regiono plėtros plano įgyvendinimas įtakos veiksnio pokyčiams turėjo, silpnybė mažėja. 
2023 m. baigus įgyvendinti priemonės "Aktualizuoti savivaldybių kultūros paveldo objektus" projektą "Kurnėnų Lauryno Radziukyno mokyklos pritaikymas kultūrinėms ir turistinėms veikloms", atlikti kultūros paveldo objekto, esančio adresu Draugystės g. 2, Kurnėnų k., Miroslavo sen., Alytaus r. sav., pusrūsio patalpų ir pusrūsio inžinerinių sistemų bei lauko inžinerinių tinklų remonto darbai, dalies sklypo sutvarkymo darbai, įsigyta įranga ir baldai kultūrinėms paslaugoms teikti. Planuojama, kad įgyvendinus minėtą projektą per metus, remiamuose kultūros ir gamtos paveldo objektuose bei turistų traukos vietose, apsilankymų skaičius sieks 713.
</t>
  </si>
  <si>
    <t>Regiono plėtros plano įgyvendinimas įtakos veiksnio pokyčiams neturėjo (t. y. 2023 m. nebuvo įgyvendintų projektų šioje srityje). Grėsmė išlieka. 
Kvalifikuoti darbuotojai yra vienas iš pagrindinių prioritetų, užsienio investuotojams renkantis Lietuvą ar vietiniams investuotojams renkantis regioną.  Alytaus regione į profesinį mokymą 2022 m. įstojo 508 asmuo, t.y. 9,5 proc. daugiau nei 2021 m. Tai yra 8 vieta tarp regionų. Įstojusių į profesinį mokymą asmenų skaičiaus mažėjimą lemia kelios aplinkybės: Alytaus regione veikiančių profesinių mokyklų tinklo optimizavimas ir išaugęs mokinių tikslingas apsisprendimas nestoti ir padaryti pertrauką po vidurinės mokyklos baigimo.</t>
  </si>
  <si>
    <t>Regiono plėtros plano įgyvendinimas įtakos veiksnio pokyčiams neturėjo, stiprybė išlieka. Tiesioginės užsienio investicijos (TUI) Alytaus regione 2022 m., palyginus su 2021 m. didėjo 15 proc. ir sudarė 270,69 mln. Eur TUI. Tendencija, kad didžiausios TUI tenka Alytaus miestui, išliko. Lyginant su kitais regionais pagal TUI srautą, Alytaus regionas išlieka 7 vietoje.</t>
  </si>
  <si>
    <t xml:space="preserve">Regiono plėtros plano įgyvendinimas tikėtina turėjo teigiamos įtakos veiksnio pokyčiams, stiprybė išlieka. Alytaus regionas iš kitų šalies regionų išsiskiria savo natūralia gamtine aplinka, o taip pat žmogaus suformuotomis gamtinėmis teritorijomis (parkai, skverai, paplūdimiai, poilsio zonos). Dzūkijos kraštas yra ežeringas (417 ežerų) ir vienas miškingiausių Lietuvoje (49,5 proc. visos regiono teritorijos), regione gausu saugomų teritorijų (23,2 proc. visos teritorijos). 
2023 m. baigtas įgyvendinti projektas "Turizmo trasų ir maršrutų informacinės infrastruktūros plėtra Lazdijų, Varėnos rajonų ir Druskininkų savivaldybėse, II etapas"  pagal priemonę "Savivaldybes jungiančių turizmo trasų ir turizmo maršrutų informacinės infrastruktūros plėtra". Įgyvendinus projektą pagerinta turizmo informacinė infrastruktūra Alytaus regione ir užtikrintas turistų bei lankytojų informuotumas apie turizmo maršrutuose ir turizmo trasose esančias lankytinas vietas, įrengtų ženklinimo infrastruktūros objektų skaičius - 142.  </t>
  </si>
  <si>
    <t>Regiono plėtros plano įgyvendinimas tikėtina turėjo teigiamos įtakos veiksnio pokyčiams, stiprybė išlieka.
Alytaus regiono atliekų tvarkymo centre  2023 m. susidariusių komunalinių atliekų sąvartyne buvo pašalinta 3 959 t, o 2022 m. – 9405,6 t, t.y. per metus pašalintų atliekų kiekis sumažėjo 58 proc. ir buvo pasiekta 5 proc. 2030 metams keliama užduotis. 2023 m. pasiekta ir kita užduotis: 65 proc. komunalinių  atliekų surinkta rūšiuojamuoju būdu ir biologinių atliekų sutvarkyta susidarymo vietoje. 23 proc. atliekų panaudota energijos gamybai. 2023 m. baigus įgyvendinti priemonės "Komunalinių atliekų tvarkymo infrastruktūros plėtra" projektus "Komunalinių atliekų tvarkymo infrastruktūros plėtra Alytaus regione" ir "Esamos komunalinių atliekų tvarkymo infrastruktūros pritaikymas maisto / virtuvės atliekų apdorojimui Alytaus regione" buvo pagerinti atskirtų komunalinių atliekų surinkimo ir maisto/virtuvės atliekų apdorojimo pajėgumai.</t>
  </si>
  <si>
    <t>Regiono plėtros plano įgyvendinimas įtakos veiksnio pokyčiams neturėjo (t. y. 2023 m. nebuvo įgyvendintų projektų šioje srityje). Silpnybė išlieka. 
2023 m. pradžioje demografinės senatvės koeficientas Alytaus regione buvo 190 ir viršijo šalies rodiklį 1,4 karto ir buvo 9 iš 10 regionų (rodiklis aukštesnis tik Utenos regione). Ypač aukštas šis rodiklis nustatytas Varėnos rajono savivaldybėje – 219. Mažiausias – 162 – Alytaus rajono savivaldybėje.</t>
  </si>
  <si>
    <t xml:space="preserve">Regiono plėtros plano įgyvendinimas įtakos veiksnio pokyčiams neturėjo (t. y. 2023 m. nebuvo įgyvendintų projektų šioje srityje). Silpnybė išlieka. 
Materialinės investicijos, tenkančios 1 gyventojui, yra labai skirtingos tarp regiono savivaldybių. Materialinės investicijos tenkančios vienam gyventojui 2022 m. buvo 1617 Eur: itin mažos Lazdijų rajono – 638 Eur, kitose savivaldybėse svyravo nuo 1025 Eur (Varėnos rajono), 1540 Eur (Alytaus miesto) iki 2310 Eur (Druskininkų) ir 2413 Eur (Alytaus rajono) savivaldybėje. 
</t>
  </si>
  <si>
    <t xml:space="preserve">Regiono plėtros plano įgyvendinimas įtakos veiksnio pokyčiams neturėjo, silpnybė išlieka. 
Alytaus regionui būdinga vadinamoji dvicentrė struktūra, kurioje didesnė dalis darbo vietų ir paslaugų sutelkta Alytaus ir Druskininkų miestuose, likusi teritorija palyginti retai gyvenama, todėl dalyje regiono dominuoja veiklos, kurios yra žemos ar vidutinės pridėtinės vertės. VDA 2024 m. duomenimis didžiausias vietos įmonių/ padalinių skaičius regione buvo  didmeninės ir mažmeninės prekybos (23,2 proc.), kitos aptarnavimo veiklos (13,9 proc.), apdirbamosios gamybos (8,3 proc.), statybos (7,2 proc.), transporto ir saugumo (7,9 proc.) srityse. Alytaus miesto savivaldybėje didžiausias vietos įmonių/ padalinių skaičius buvo didmeninės ir mažmeninės prekybos (24,1 proc.), kitos aptarnavimo veiklos (17,9 proc.), apdirbamosios gamybos (8,7 proc.), statybos (6,9 proc.) ir transporto ir saugumo (8,0 proc.) srityse. 2024 m. pradžioje Alytaus regione buvo 5008 veikiantys ūkio subjektai. Alytaus apskrityje yra itin mažai didelių įmonių, absoliučią daugumą sudaro mažos ir vidutinės įmonės (VDA 2023 m. duomenys 99,2 proc. visų įmonių). 
</t>
  </si>
  <si>
    <t>Regiono plėtros plano įgyvendinimas įtakos veiksnio pokyčiams neturėjo (t. y. 2023 m. nebuvo įgyvendintų projektų šioje srityje). Silpnybė išlieka.  
Netolygų savivaldybių ekonominį vystymąsi parodo veikiančių ūkio subjektų (metų pradžioje) skaičiaus duomenys: Alytaus mieste 2024 m. pradžios duomenimis veikė 2279 ūkio subjektai ir tai sudarė 45,5 proc. visų regione veikiančių ūkio subjektų, kai tuo tarpu Lazdijų rajono savivaldybėse veikė 459 subjektai (9,2 proc. visų regione veikiančių ūkio subjektų).
Netolygią plėtrą ir darbo rinkos nestabilumą tarp regiono savivaldybių parodo ir nedarbo lygis: 2024 m. pradžios duomenimis, bedarbių procentas nuo darbingo amžiaus gyventojų, Alytaus apskrityje mažiausias buvo Druskininkų savivaldybėje (8,7 proc.), o didžiausias – Alytaus miesto savivaldybėje (10,3), kai 2023 m. pradžios duomenimis bedarbių procentas nuo darbingo amžiaus gyventojų Alytaus apskrityje mažiausias buvo Lazdijų rajono savivaldybėje (8,1 proc.), o didžiausias – Druskininkų savivaldybėje (10,0).</t>
  </si>
  <si>
    <t>Regiono plėtros plano įgyvendinimas įtakos veiksnio pokyčiams turėjo.
2023 m. įgyvendinus projektus, kuriais atnaujinta ar rekonstruota viešoji infrastruktūra ar sutvarkytos viešosios erdvės, buvo pritaikyta ir specialiųjų poreikių turintiems žmonėms (toliau – SPTŽ). 2023 m. baigus įgyvendinti projektą "Viešosios infrastruktūros pritaikymas neįgaliesiems Druskininkų mieste" pagal priemonę "Darnaus judumo priemonių diegimas", Druskininkų miesto perėjose įrengtos LED signalinės juostos, taktiliniai paviršiai, greičio matavimo/ perspėjimo įrenginiai.</t>
  </si>
  <si>
    <t>Regiono plėtros plano įgyvendinimas įtakos veiksnio pokyčiams neturėjo (t. y. 2023 m. nebuvo įgyvendintų projektų šioje srityje). Silpnybė išlieka. 
Naudojamų žemės ūkio naudmenų plotas 2020 m. Alytaus apskrityje, buvo 157 906 ha ir tai sudarė 5,4 proc. šalies naudojamų žemės ūkio naudmenų ploto (mažiausias iš visų regionų).</t>
  </si>
  <si>
    <t>Regiono plėtros plano įgyvendinimas įtakos veiksnio pokyčiams tikėtina galėjo turėti (galimai įtakojo visi 2023 m. baigti įgyvendinti projektai, dėl kvalifikuotos darbo jėgos poreikio jiems įgyvendinti, todėl ir tokios darbo jėgos migracijos mažinimo), silpnybė išlieka.
2022 m. neto vidinė migracija buvo – 733 asmenys, t. y. padidėjo 36 proc. lyginant su 2021 m. (-539 asmenys). Alytaus regionas pagal šį rodiklį yra 6 iš 10 regionų.
Pagal bendrąjį išvykimo ir emigracijos rodiklį, tenkantį 1000 atitinkamo amžiaus (15–64 metų) gyventojų, Alytaus regione 2022 m. buvo 55,9 ir lyginti 2021 m. (37,8) rodiklis išaugo 58,3 proc. (2020 m. šis rodiklis siekė 41,8, 2021 m. – 37,8). Augimą galėjo įtakoti Ukrainos karo pabėgėlių atvykimas į regioną.</t>
  </si>
  <si>
    <t>Regiono plėtros plano įgyvendinimas įtakos veiksnio pokyčiams neturėjo (t. y. 2023 m. nebuvo įgyvendintų projektų šioje srityje). Galimybė išlieka. 
Tiesioginės užsienio investicijos (laikotarpio pabaigoje) Alytaus regione 2022 m. pabaigoje, sudarė 270,69 mln. Eur ir palyginus su 2021 m. pabaiga padidėjo 15 proc.</t>
  </si>
  <si>
    <t xml:space="preserve">Regiono plėtros plano įgyvendinimas turėjo įtakos veiksnio pokyčiams, galimybe buvo pasinaudota (išlieka). 
2023 m. buvo baigtas įgyvendinti projektas "Turizmo trasų ir maršrutų informacinės infrastruktūros plėtra Lazdijų, Varėnos rajonų ir Druskininkų savivaldybėse, II etapas", kurio metu  įrengti 142 ženklinimo infrastruktūros objektai - informaciniai stendai bei lentos apie atskirus kultūros ar gamtos objektus, savivaldybes jungiančius dviračių ir kitus maršrutus, taip pat įrengti piliakalnių padavimai, legendos, žyminčios QR ženklus, informacinės rodyklės bei kelio ženklai, nukreipiantys ar žymintys lankytinus objektus. Informaciniai objektai pritaikyti specialius poreikius turintiems asmenims. </t>
  </si>
  <si>
    <t>Regiono plėtros plano įgyvendinimas įtakos veiksnio pokyčiams turėjo. Grėsmė išlieka.
2023 m. baigti įgyvendinti 5 projektai: "Pirminės asmens sveikatos priežiūros veiklos efektyvumo didinimas Alytaus rajono savivaldybėje" (atnaujinta viešosios įstaigos Alytaus rajono savivaldybės pirminės sveikatos priežiūros centras infrastruktūra (įsigyta medicinos įranga, atnaujintos patalpos, įsigytas specialios paskirties automobilis)), "Paslaugų tuberkulioze sergantiems asmenims gerinimas Lazdijų rajono savivaldybėje", "Ambulatorinių sveikatos priežiūros paslaugų prieinamumo gerinimas tuberkulioze sergantiems asmenims Varėnos rajono savivaldybėje", "Priemonių, gerinančių ambulatorinių sveikatos priežiūros paslaugų prieinamumą tuberkulioze sergantiems asmenims, Alytaus rajone, įgyvendinimas" ir "Ambulatorinių sveikatos priežiūros paslaugų gerinimas tuberkulioze sergantiems asmenims". Įgyvendinus šiuos projektus įsigyta medicinos įranga, atnaujintos patalpos, įsigyti specialios paskirties automobiliai, taip pat įgyvendintos socialinės paramos priemonė (tuberkulioze sergančių asmenų transporto išlaidų kompensavimas, maisto daviniai) siekiant sumažinti asmenų, sergančių tuberkulioze mirtingumą ir užtikrinti efektyvų šios gydymą (steigiant DOTS kabinetus).</t>
  </si>
  <si>
    <t>Regiono plėtros plano įgyvendinimas įtakos veiksnio pokyčiams neturėjo (t. y. 2023 m. nebuvo įgyvendintų projektų šioje srityje). Grėsmė išlieka.
2022 m. Alytaus apskrities 1 gyventojui BVP teko 13,6 tūkst. Eur. Tai sudarė 57,2 proc. palyginti su šalies vidurkiu ir buvo 8 vietoje tarp regionų.
2021 m. perkamosios galios standartais (PGS) apskaičiuotas bendrasis vidaus produktas (BVP), tenkantis vienam Lietuvos gyventojui (Eurostato išankstiniais rezultatais), sudarė 29 000 PGS, t. y. 89 proc. Europos Sąjungos vidurkio (nors stebimas 2 proc. punktų augimas nuo 2019 metų).</t>
  </si>
  <si>
    <t>Regiono plėtros plano įgyvendinimas įtakos veiksnio pokyčiams neturėjo (t. y. 2023 m. nebuvo įgyvendintų projektų šioje srityje). Grėsmė išlieka.
Nuolatinių gyventojų skaičius Alytaus regione 2024 metų pradžioje kaimo vietovėse buvo 55 075 ir lyginant su 2023 m. pradžia, sumažėjo 0,97 proc. Darbingo amžiaus nuolatinių gyventojų skaičius tuo pačiu laikotarpiu sumažėjo 0,9 proc. punkto.</t>
  </si>
  <si>
    <t>Naudoti naujausi LR VRM pateikti duomenys už 2019–2020 m. 
R.S.347 rodiklio reikšmę už 2021–2022 metus VRM galės apskaičiuoti 2025 metais (LR VRM 2024-01-09 raštas Nr. 1D-114).</t>
  </si>
  <si>
    <t>SFMIS informacija. Rodiklio riekšmė nebus pasiekta, su Vidaus reikalų ministerija suderinta dėl mažesnės rodiklio reikšmės pasiekimo.</t>
  </si>
  <si>
    <t>Pagal veiksmų  programą ERPF lėšomis atnaujintos ikimokyklinio ir/ar priešmokyklinio ugdymo grupės</t>
  </si>
  <si>
    <t xml:space="preserve">Regiono plėtros plano įgyvendinimas įtakos veiksnio pokyčiams turėjo. Grėsmė išlieka, nors ir mažėja.
Visuomenės sveikatos stebėsenos informacinės sistemos 2022 m. duomenimis Alytaus regione standartizuotas ligotumas    100 000 gyventojų buvo 86 463,1 ir buvo 1,6 proc. mažesnis nei šalies vidurkis, tačiau standartinis mirtingumas 100 000 gyventojų buvo 1 513,5 ir viršijo 2,6 proc. šalies vidurkį. Didžiausias ligotumas Alytaus regione nustatytas kraujotakos ir nervų sistemos ligoms. 2023 m. pradžioje demografinės senatvės koeficientas Alytaus regione buvo 190 ir viršijo šalies rodiklį 1,4 karto ir buvo 9 iš 10 regionų (rodiklis aukštesnis tik Utenos regione). Ypač aukštas šis rodiklis nustatytas Varėnos rajono savivaldybėje – 219. Mažiausias – 162, Alytaus rajono savivaldybėje. 
2023 m. įgyvendinti 4 priemonės "Priemonių, gerinančių ambulatorinių sveikatos priežiūros paslaugų prieinamumą tuberkulioze sergantiems pacientams, įgyvendinimas" projektai: "Paslaugų tuberkulioze sergantiems asmenims gerinimas Lazdijų rajono savivaldybėje", "Ambulatorinių sveikatos priežiūros paslaugų prieinamumo gerinimas tuberkulioze sergantiems asmenims Varėnos rajono savivaldybėje", "Priemonių, gerinančių ambulatorinių sveikatos priežiūros paslaugų prieinamumą tuberkulioze sergantiems asmenims, Alytaus rajone, įgyvendinimas" ir "Ambulatorinių sveikatos priežiūros paslaugų gerinimas tuberkulioze sergantiems asmenims". Įgyvendinus šiuos projektus įsigyta medicinos įranga, atnaujintos/įkurtos patalpos (DOTS kabinetai), įgyvendintos socialinės paramos priemonės (tuberkulioze sergančių asmenų transporto išlaidų kompensavimas, maisto daviniai) siekiant sumažinti asmenų, sergančių tuberkulioze mirtingumą ir užtikrinti efektyvų šios gydymą. </t>
  </si>
  <si>
    <r>
      <rPr>
        <sz val="10"/>
        <color theme="1"/>
        <rFont val="Times New Roman"/>
        <family val="1"/>
        <charset val="186"/>
      </rPr>
      <t>Regiono plėtros plano įgyvendinimas įtakos veiksnio pokyčiams turėjo, tačiau grėsmė išlieka.</t>
    </r>
    <r>
      <rPr>
        <sz val="10"/>
        <color rgb="FFFF0000"/>
        <rFont val="Times New Roman"/>
        <family val="1"/>
        <charset val="186"/>
      </rPr>
      <t xml:space="preserve">
</t>
    </r>
    <r>
      <rPr>
        <sz val="10"/>
        <color theme="1"/>
        <rFont val="Times New Roman"/>
        <family val="1"/>
        <charset val="186"/>
      </rPr>
      <t>2023 m. baigus įgyvendinti projektą "Varėnos "Pasakos" vaikų lopšelio-darželio pastato modernizavimas" buvo modernizuotas Varėnos "Pasakos" vaikų lopšelio-darželio pastatas</t>
    </r>
    <r>
      <rPr>
        <sz val="10"/>
        <color rgb="FFFF0000"/>
        <rFont val="Times New Roman"/>
        <family val="1"/>
        <charset val="186"/>
      </rPr>
      <t>.</t>
    </r>
  </si>
  <si>
    <t>Regiono plėtros plano įgyvendinimas įtakos veiksnio pokyčiams turėjo, galimybė išlieka.
2023 m. baigus įgyvendinti projektus:
*  modernizuotas Varėnos "Pasakos" vaikų lopšelio-darželio pastatas jį aprūpinant priemonėmis, skatinančiomis vaikų kūrybiškumą ir savireguliaciją (vidaus apdaila, patalpų perplanavimas ir pritaikymas efektyvesniam ugdymo procesui, inžinerinių sistemų modernizavimas (išskyrus energetinio efektyvumo didinimą);
* įkurtos ir atnaujintos edukacinės erdvės, įsigyti baldai Alytaus r. ikimokyklinio ir priešmokyklinio ugdymo įstaigose (Alytaus r. Simno vaikų darželio, Alytaus r. Butrimonių vaikų darželio, Alytaus r. Miroslavo gimnazijos) padidinant jų prieinamumą ir įkuriant naujas vietas vaikams;
*  pritaikytos Varėnos r. Merkinės Vinco Krėvės gimnazijos laisvos patalpos ikimokyklinio ir priešmokyklinio ugdymo grupių įrengimui.</t>
  </si>
  <si>
    <t>Regiono plėtros plano įgyvendinimas įtakos veiksnio pokyčiams neturėjo (t. y. 2023 m. nebuvo įgyvendintų projektų šioje srityje). Grėsmė išlieka.
Stiprybę galima laikyti išliekančia, nes 2023 m.  Alytaus regione lankėsi 7,7 proc. daugiau turistų nei 2022 m. ir buvo 409068 turistai (10,2 proc. šalies turistų ir ketvirtas po Klaipėdos, Vilniaus ir Kauno), iš jų 91,6 proc. – Druskininkuose (374545 asmenys). 81,2 proc. buvo lietuviai ir 18,8 proc. užsieniečių (kai šalies vidurkis buvo 34,3 proc. užsieniečių). Užsieniečių turistų skaičius regione išaugo 27,9 procentinio punkto lyginant su 2022 m.</t>
  </si>
  <si>
    <t>Naudojami naujausi Valstybinės duomenų agentūros skelbiami duomenys už 2022 m. Vertinimo kriterijaus reikšmė nebuvo pasiekta, nes projektų finansavimas neapėmė veiklų, turinčių įtakos rodiklio reikšmei.</t>
  </si>
  <si>
    <t>SFMIS informacija. Vertinimo kriterijaus reikšmė nebuvo pasiekta, nes tikslinės grupės asmenys atsisakė dalyvauti projekto veiklose,  nutraukė gydymąsi nuo tuberkuliozės arba realus poreikis buvo mažesnis nei planuota.</t>
  </si>
  <si>
    <t>PATVIRTINTA
Alytaus regiono plėtros tarybos 
2024 m. balandžio 29 d. sprendimu Nr. K-12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</si>
</sst>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_-* #,##0.00\ _L_t_-;\-* #,##0.00\ _L_t_-;_-* &quot;-&quot;??\ _L_t_-;_-@_-"/>
    <numFmt numFmtId="166" formatCode="yyyy"/>
    <numFmt numFmtId="167" formatCode="0.000"/>
    <numFmt numFmtId="168" formatCode="_-* #,##0\ _L_t_-;\-* #,##0\ _L_t_-;_-* &quot;-&quot;??\ _L_t_-;_-@_-"/>
    <numFmt numFmtId="169" formatCode="#,##0.00_ ;\-#,##0.00\ "/>
  </numFmts>
  <fonts count="32" x14ac:knownFonts="1">
    <font>
      <sz val="11"/>
      <color theme="1"/>
      <name val="Calibri"/>
      <family val="2"/>
      <charset val="186"/>
      <scheme val="minor"/>
    </font>
    <font>
      <sz val="12"/>
      <color theme="1"/>
      <name val="Times New Roman"/>
      <family val="1"/>
      <charset val="186"/>
    </font>
    <font>
      <sz val="10"/>
      <color theme="1"/>
      <name val="Times New Roman"/>
      <family val="1"/>
      <charset val="186"/>
    </font>
    <font>
      <sz val="10"/>
      <name val="Arial"/>
      <family val="2"/>
      <charset val="186"/>
    </font>
    <font>
      <sz val="12"/>
      <name val="Times New Roman"/>
      <family val="1"/>
      <charset val="186"/>
    </font>
    <font>
      <b/>
      <sz val="12"/>
      <name val="Times New Roman"/>
      <family val="1"/>
      <charset val="186"/>
    </font>
    <font>
      <sz val="10"/>
      <name val="Times New Roman"/>
      <family val="1"/>
      <charset val="186"/>
    </font>
    <font>
      <sz val="11"/>
      <color theme="1"/>
      <name val="Calibri"/>
      <family val="2"/>
      <scheme val="minor"/>
    </font>
    <font>
      <sz val="11"/>
      <color theme="1"/>
      <name val="Calibri"/>
      <family val="2"/>
      <charset val="186"/>
      <scheme val="minor"/>
    </font>
    <font>
      <u/>
      <sz val="11"/>
      <color theme="10"/>
      <name val="Calibri"/>
      <family val="2"/>
      <charset val="186"/>
      <scheme val="minor"/>
    </font>
    <font>
      <sz val="10"/>
      <color rgb="FFFF0000"/>
      <name val="Times New Roman"/>
      <family val="1"/>
      <charset val="186"/>
    </font>
    <font>
      <sz val="10"/>
      <name val="Arial"/>
      <family val="2"/>
      <charset val="186"/>
    </font>
    <font>
      <b/>
      <sz val="10"/>
      <name val="Times New Roman"/>
      <family val="1"/>
      <charset val="186"/>
    </font>
    <font>
      <sz val="11"/>
      <name val="Calibri"/>
      <family val="2"/>
      <scheme val="minor"/>
    </font>
    <font>
      <b/>
      <sz val="10"/>
      <color rgb="FFFF0000"/>
      <name val="Times New Roman"/>
      <family val="1"/>
      <charset val="186"/>
    </font>
    <font>
      <sz val="12"/>
      <color rgb="FFFF0000"/>
      <name val="Times New Roman"/>
      <family val="1"/>
      <charset val="186"/>
    </font>
    <font>
      <sz val="11"/>
      <color rgb="FFFF0000"/>
      <name val="Calibri"/>
      <family val="2"/>
      <charset val="186"/>
      <scheme val="minor"/>
    </font>
    <font>
      <sz val="11"/>
      <name val="Calibri"/>
      <family val="2"/>
      <charset val="186"/>
      <scheme val="minor"/>
    </font>
    <font>
      <b/>
      <sz val="12"/>
      <color theme="1"/>
      <name val="Times New Roman"/>
      <family val="1"/>
      <charset val="186"/>
    </font>
    <font>
      <b/>
      <sz val="9"/>
      <name val="Times New Roman"/>
      <family val="1"/>
      <charset val="186"/>
    </font>
    <font>
      <b/>
      <sz val="9"/>
      <color theme="1"/>
      <name val="Times New Roman"/>
      <family val="1"/>
      <charset val="186"/>
    </font>
    <font>
      <sz val="9"/>
      <name val="Times New Roman"/>
      <family val="1"/>
      <charset val="186"/>
    </font>
    <font>
      <sz val="9"/>
      <color rgb="FFFF0000"/>
      <name val="Times New Roman"/>
      <family val="1"/>
      <charset val="186"/>
    </font>
    <font>
      <b/>
      <sz val="9"/>
      <color rgb="FFFF0000"/>
      <name val="Times New Roman"/>
      <family val="1"/>
      <charset val="186"/>
    </font>
    <font>
      <sz val="9"/>
      <color theme="1"/>
      <name val="Times New Roman"/>
      <family val="1"/>
      <charset val="186"/>
    </font>
    <font>
      <sz val="11"/>
      <color theme="1"/>
      <name val="Times New Roman"/>
      <family val="1"/>
      <charset val="186"/>
    </font>
    <font>
      <sz val="11"/>
      <name val="Times New Roman"/>
      <family val="1"/>
      <charset val="186"/>
    </font>
    <font>
      <b/>
      <i/>
      <sz val="12"/>
      <name val="Times New Roman"/>
      <family val="1"/>
      <charset val="186"/>
    </font>
    <font>
      <sz val="10"/>
      <color theme="9"/>
      <name val="Times New Roman"/>
      <family val="1"/>
      <charset val="186"/>
    </font>
    <font>
      <sz val="11"/>
      <color theme="9"/>
      <name val="Calibri"/>
      <family val="2"/>
      <charset val="186"/>
      <scheme val="minor"/>
    </font>
    <font>
      <b/>
      <sz val="10"/>
      <color theme="1"/>
      <name val="Times New Roman"/>
      <family val="1"/>
      <charset val="186"/>
    </font>
    <font>
      <sz val="11"/>
      <color theme="9"/>
      <name val="Times New Roman"/>
      <family val="1"/>
      <charset val="186"/>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s>
  <cellStyleXfs count="11">
    <xf numFmtId="0" fontId="0" fillId="0" borderId="0"/>
    <xf numFmtId="0" fontId="3" fillId="0" borderId="0"/>
    <xf numFmtId="0" fontId="7" fillId="0" borderId="0"/>
    <xf numFmtId="164" fontId="8" fillId="0" borderId="0" applyFont="0" applyFill="0" applyBorder="0" applyAlignment="0" applyProtection="0"/>
    <xf numFmtId="0" fontId="9" fillId="0" borderId="0" applyNumberFormat="0" applyFill="0" applyBorder="0" applyAlignment="0" applyProtection="0"/>
    <xf numFmtId="0" fontId="11" fillId="0" borderId="0"/>
    <xf numFmtId="165" fontId="7" fillId="0" borderId="0" applyFont="0" applyFill="0" applyBorder="0" applyAlignment="0" applyProtection="0"/>
    <xf numFmtId="43" fontId="8" fillId="0" borderId="0" applyFont="0" applyFill="0" applyBorder="0" applyAlignment="0" applyProtection="0"/>
    <xf numFmtId="0" fontId="7" fillId="0" borderId="0"/>
    <xf numFmtId="165" fontId="8" fillId="0" borderId="0" applyFont="0" applyFill="0" applyBorder="0" applyAlignment="0" applyProtection="0"/>
    <xf numFmtId="0" fontId="3" fillId="0" borderId="0"/>
  </cellStyleXfs>
  <cellXfs count="273">
    <xf numFmtId="0" fontId="0" fillId="0" borderId="0" xfId="0"/>
    <xf numFmtId="0" fontId="1" fillId="0" borderId="0" xfId="0" applyFont="1" applyAlignment="1">
      <alignment horizontal="left" vertical="center"/>
    </xf>
    <xf numFmtId="0" fontId="6" fillId="3" borderId="0" xfId="2" applyFont="1" applyFill="1" applyAlignment="1">
      <alignment vertical="center"/>
    </xf>
    <xf numFmtId="0" fontId="6" fillId="0" borderId="0" xfId="2" applyFont="1" applyAlignment="1">
      <alignment vertical="center"/>
    </xf>
    <xf numFmtId="0" fontId="12" fillId="3" borderId="0" xfId="2" applyFont="1" applyFill="1" applyAlignment="1">
      <alignment vertical="center"/>
    </xf>
    <xf numFmtId="0" fontId="12" fillId="3" borderId="1"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0" borderId="4" xfId="1" applyFont="1" applyBorder="1" applyAlignment="1">
      <alignment horizontal="center" vertical="center" wrapText="1"/>
    </xf>
    <xf numFmtId="0" fontId="12" fillId="3" borderId="1" xfId="2" applyFont="1" applyFill="1" applyBorder="1" applyAlignment="1">
      <alignment vertical="center" wrapText="1"/>
    </xf>
    <xf numFmtId="0" fontId="6" fillId="3" borderId="1" xfId="2" applyFont="1" applyFill="1" applyBorder="1" applyAlignment="1">
      <alignment vertical="center" wrapText="1"/>
    </xf>
    <xf numFmtId="0" fontId="12" fillId="3" borderId="6" xfId="2" applyFont="1" applyFill="1" applyBorder="1" applyAlignment="1">
      <alignment vertical="center" wrapText="1"/>
    </xf>
    <xf numFmtId="0" fontId="6" fillId="2" borderId="1" xfId="2" applyFont="1" applyFill="1" applyBorder="1" applyAlignment="1">
      <alignment vertical="center" wrapText="1"/>
    </xf>
    <xf numFmtId="0" fontId="6" fillId="2" borderId="6" xfId="2" applyFont="1" applyFill="1" applyBorder="1" applyAlignment="1">
      <alignment vertical="center" wrapText="1"/>
    </xf>
    <xf numFmtId="4" fontId="12" fillId="2" borderId="1" xfId="2" applyNumberFormat="1" applyFont="1" applyFill="1" applyBorder="1" applyAlignment="1">
      <alignment vertical="center" wrapText="1"/>
    </xf>
    <xf numFmtId="0" fontId="12" fillId="2" borderId="1" xfId="2" applyFont="1" applyFill="1" applyBorder="1" applyAlignment="1">
      <alignment vertical="center" wrapText="1"/>
    </xf>
    <xf numFmtId="165" fontId="12" fillId="3" borderId="1" xfId="6" applyFont="1" applyFill="1" applyBorder="1" applyAlignment="1">
      <alignment horizontal="center" vertical="center"/>
    </xf>
    <xf numFmtId="4" fontId="12" fillId="3" borderId="1" xfId="2" applyNumberFormat="1" applyFont="1" applyFill="1" applyBorder="1" applyAlignment="1">
      <alignment horizontal="center" vertical="center" wrapText="1"/>
    </xf>
    <xf numFmtId="4" fontId="12" fillId="3" borderId="1" xfId="2" applyNumberFormat="1" applyFont="1" applyFill="1" applyBorder="1" applyAlignment="1">
      <alignment vertical="center" wrapText="1"/>
    </xf>
    <xf numFmtId="4" fontId="6" fillId="3" borderId="1" xfId="2" applyNumberFormat="1" applyFont="1" applyFill="1" applyBorder="1" applyAlignment="1">
      <alignment vertical="center"/>
    </xf>
    <xf numFmtId="165" fontId="6" fillId="3" borderId="1" xfId="2" applyNumberFormat="1" applyFont="1" applyFill="1" applyBorder="1" applyAlignment="1">
      <alignment vertical="center"/>
    </xf>
    <xf numFmtId="0" fontId="6" fillId="0" borderId="1" xfId="2" applyFont="1" applyBorder="1" applyAlignment="1">
      <alignment horizontal="center" vertical="center" wrapText="1"/>
    </xf>
    <xf numFmtId="4" fontId="6" fillId="0" borderId="1" xfId="2" applyNumberFormat="1" applyFont="1" applyBorder="1" applyAlignment="1">
      <alignment horizontal="center" vertical="center" wrapText="1"/>
    </xf>
    <xf numFmtId="4" fontId="6" fillId="3" borderId="1" xfId="2" applyNumberFormat="1" applyFont="1" applyFill="1" applyBorder="1" applyAlignment="1">
      <alignment horizontal="center" vertical="center" wrapText="1"/>
    </xf>
    <xf numFmtId="4" fontId="6" fillId="3" borderId="1" xfId="2" applyNumberFormat="1" applyFont="1" applyFill="1" applyBorder="1" applyAlignment="1">
      <alignment vertical="center" wrapText="1"/>
    </xf>
    <xf numFmtId="4" fontId="6" fillId="3" borderId="0" xfId="2" applyNumberFormat="1" applyFont="1" applyFill="1" applyAlignment="1">
      <alignment vertical="center"/>
    </xf>
    <xf numFmtId="0" fontId="13" fillId="3" borderId="0" xfId="2" applyFont="1" applyFill="1"/>
    <xf numFmtId="14" fontId="6" fillId="3" borderId="1" xfId="2" applyNumberFormat="1" applyFont="1" applyFill="1" applyBorder="1" applyAlignment="1">
      <alignment vertical="center" wrapText="1"/>
    </xf>
    <xf numFmtId="4" fontId="2" fillId="0" borderId="1" xfId="2" applyNumberFormat="1" applyFont="1" applyBorder="1" applyAlignment="1">
      <alignment horizontal="center" vertical="center" wrapText="1"/>
    </xf>
    <xf numFmtId="4" fontId="2" fillId="3" borderId="1" xfId="2" applyNumberFormat="1" applyFont="1" applyFill="1" applyBorder="1" applyAlignment="1">
      <alignment horizontal="center" vertical="center" wrapText="1"/>
    </xf>
    <xf numFmtId="4" fontId="6" fillId="0" borderId="1" xfId="2" applyNumberFormat="1" applyFont="1" applyBorder="1" applyAlignment="1">
      <alignment horizontal="left" vertical="center" wrapText="1"/>
    </xf>
    <xf numFmtId="4" fontId="6" fillId="0" borderId="1" xfId="2" applyNumberFormat="1" applyFont="1" applyBorder="1" applyAlignment="1">
      <alignment horizontal="center" vertical="center"/>
    </xf>
    <xf numFmtId="4" fontId="6" fillId="4" borderId="1" xfId="2" applyNumberFormat="1" applyFont="1" applyFill="1" applyBorder="1" applyAlignment="1">
      <alignment vertical="center"/>
    </xf>
    <xf numFmtId="165" fontId="6" fillId="4" borderId="1" xfId="2" applyNumberFormat="1" applyFont="1" applyFill="1" applyBorder="1" applyAlignment="1">
      <alignment vertical="center"/>
    </xf>
    <xf numFmtId="0" fontId="6" fillId="0" borderId="1" xfId="2" applyFont="1" applyBorder="1" applyAlignment="1">
      <alignment vertical="center" wrapText="1"/>
    </xf>
    <xf numFmtId="0" fontId="6" fillId="0" borderId="0" xfId="2" applyFont="1" applyAlignment="1">
      <alignment vertical="top" wrapText="1"/>
    </xf>
    <xf numFmtId="14" fontId="2" fillId="3" borderId="1" xfId="2" applyNumberFormat="1" applyFont="1" applyFill="1" applyBorder="1" applyAlignment="1">
      <alignment vertical="center" wrapText="1"/>
    </xf>
    <xf numFmtId="4" fontId="6" fillId="5" borderId="1" xfId="2" applyNumberFormat="1" applyFont="1" applyFill="1" applyBorder="1" applyAlignment="1">
      <alignment vertical="center"/>
    </xf>
    <xf numFmtId="165" fontId="6" fillId="5" borderId="1" xfId="2" applyNumberFormat="1" applyFont="1" applyFill="1" applyBorder="1" applyAlignment="1">
      <alignment vertical="center"/>
    </xf>
    <xf numFmtId="165" fontId="6" fillId="0" borderId="1" xfId="6" applyFont="1" applyFill="1" applyBorder="1" applyAlignment="1">
      <alignment horizontal="center" vertical="center" wrapText="1"/>
    </xf>
    <xf numFmtId="0" fontId="10" fillId="3" borderId="0" xfId="2" applyFont="1" applyFill="1" applyAlignment="1">
      <alignment vertical="center"/>
    </xf>
    <xf numFmtId="0" fontId="6" fillId="3" borderId="1" xfId="2" applyFont="1" applyFill="1" applyBorder="1" applyAlignment="1">
      <alignment horizontal="center" vertical="center" wrapText="1"/>
    </xf>
    <xf numFmtId="14" fontId="10" fillId="3" borderId="1" xfId="2" applyNumberFormat="1" applyFont="1" applyFill="1" applyBorder="1" applyAlignment="1">
      <alignment vertical="center" wrapText="1"/>
    </xf>
    <xf numFmtId="2" fontId="6" fillId="3" borderId="0" xfId="2" applyNumberFormat="1" applyFont="1" applyFill="1" applyAlignment="1">
      <alignment vertical="center"/>
    </xf>
    <xf numFmtId="4" fontId="6" fillId="0" borderId="6" xfId="2" applyNumberFormat="1" applyFont="1" applyBorder="1" applyAlignment="1">
      <alignment horizontal="center" vertical="center" wrapText="1"/>
    </xf>
    <xf numFmtId="4" fontId="12" fillId="2" borderId="1" xfId="2" applyNumberFormat="1" applyFont="1" applyFill="1" applyBorder="1" applyAlignment="1">
      <alignment horizontal="center" vertical="center" wrapText="1"/>
    </xf>
    <xf numFmtId="4" fontId="12" fillId="0" borderId="1" xfId="2" applyNumberFormat="1" applyFont="1" applyBorder="1" applyAlignment="1">
      <alignment horizontal="center" vertical="center" wrapText="1"/>
    </xf>
    <xf numFmtId="0" fontId="2" fillId="3" borderId="1" xfId="2" applyFont="1" applyFill="1" applyBorder="1" applyAlignment="1">
      <alignment vertical="center" wrapText="1"/>
    </xf>
    <xf numFmtId="0" fontId="2" fillId="0" borderId="1" xfId="2" applyFont="1" applyBorder="1" applyAlignment="1">
      <alignment horizontal="center" vertical="center" wrapText="1"/>
    </xf>
    <xf numFmtId="4" fontId="10" fillId="3" borderId="1" xfId="2" applyNumberFormat="1" applyFont="1" applyFill="1" applyBorder="1" applyAlignment="1">
      <alignment vertical="center"/>
    </xf>
    <xf numFmtId="165" fontId="10" fillId="3" borderId="1" xfId="2" applyNumberFormat="1" applyFont="1" applyFill="1" applyBorder="1" applyAlignment="1">
      <alignment vertical="center"/>
    </xf>
    <xf numFmtId="2" fontId="6" fillId="3" borderId="1" xfId="2" applyNumberFormat="1" applyFont="1" applyFill="1" applyBorder="1" applyAlignment="1">
      <alignment vertical="center" wrapText="1"/>
    </xf>
    <xf numFmtId="2" fontId="6" fillId="0" borderId="1" xfId="2" applyNumberFormat="1" applyFont="1" applyBorder="1" applyAlignment="1">
      <alignment horizontal="center" vertical="center" wrapText="1"/>
    </xf>
    <xf numFmtId="165" fontId="12" fillId="3" borderId="1" xfId="6" applyFont="1" applyFill="1" applyBorder="1" applyAlignment="1">
      <alignment horizontal="center" vertical="center" wrapText="1"/>
    </xf>
    <xf numFmtId="2" fontId="12" fillId="3" borderId="1" xfId="6" applyNumberFormat="1" applyFont="1" applyFill="1" applyBorder="1" applyAlignment="1">
      <alignment horizontal="center" vertical="center" wrapText="1"/>
    </xf>
    <xf numFmtId="165" fontId="6" fillId="0" borderId="1" xfId="6" applyFont="1" applyFill="1" applyBorder="1" applyAlignment="1" applyProtection="1">
      <alignment horizontal="center" vertical="center" wrapText="1"/>
      <protection locked="0"/>
    </xf>
    <xf numFmtId="4" fontId="6" fillId="6" borderId="1" xfId="2" applyNumberFormat="1" applyFont="1" applyFill="1" applyBorder="1" applyAlignment="1">
      <alignment vertical="center"/>
    </xf>
    <xf numFmtId="165" fontId="6" fillId="6" borderId="1" xfId="2" applyNumberFormat="1" applyFont="1" applyFill="1" applyBorder="1" applyAlignment="1">
      <alignment vertical="center"/>
    </xf>
    <xf numFmtId="0" fontId="7" fillId="0" borderId="0" xfId="2"/>
    <xf numFmtId="0" fontId="6" fillId="3" borderId="0" xfId="2" applyFont="1" applyFill="1" applyAlignment="1">
      <alignment horizontal="left" vertical="center"/>
    </xf>
    <xf numFmtId="0" fontId="6" fillId="3" borderId="0" xfId="2" applyFont="1" applyFill="1" applyAlignment="1">
      <alignment horizontal="left" vertical="center" wrapText="1"/>
    </xf>
    <xf numFmtId="0" fontId="6" fillId="0" borderId="0" xfId="2" applyFont="1" applyAlignment="1">
      <alignment horizontal="left" vertical="center" wrapText="1"/>
    </xf>
    <xf numFmtId="0" fontId="6" fillId="0" borderId="0" xfId="2" applyFont="1"/>
    <xf numFmtId="0" fontId="6" fillId="3" borderId="0" xfId="2" applyFont="1" applyFill="1"/>
    <xf numFmtId="0" fontId="6" fillId="6" borderId="0" xfId="2" applyFont="1" applyFill="1"/>
    <xf numFmtId="4" fontId="6" fillId="0" borderId="0" xfId="2" applyNumberFormat="1" applyFont="1" applyAlignment="1">
      <alignment vertical="center"/>
    </xf>
    <xf numFmtId="4" fontId="6" fillId="0" borderId="0" xfId="2" applyNumberFormat="1" applyFont="1"/>
    <xf numFmtId="0" fontId="6" fillId="0" borderId="0" xfId="2" applyFont="1" applyAlignment="1">
      <alignment horizontal="right" vertical="center"/>
    </xf>
    <xf numFmtId="0" fontId="6" fillId="0" borderId="0" xfId="2" applyFont="1" applyAlignment="1">
      <alignment horizontal="left" vertical="center"/>
    </xf>
    <xf numFmtId="0" fontId="12" fillId="0" borderId="0" xfId="2" applyFont="1"/>
    <xf numFmtId="0" fontId="12" fillId="3" borderId="0" xfId="2" applyFont="1" applyFill="1"/>
    <xf numFmtId="0" fontId="12" fillId="6" borderId="0" xfId="2" applyFont="1" applyFill="1"/>
    <xf numFmtId="0" fontId="6" fillId="6" borderId="1" xfId="2" applyFont="1" applyFill="1" applyBorder="1"/>
    <xf numFmtId="0" fontId="12" fillId="6" borderId="1" xfId="2" applyFont="1" applyFill="1" applyBorder="1" applyAlignment="1">
      <alignment horizontal="center" vertical="center" wrapText="1"/>
    </xf>
    <xf numFmtId="0" fontId="6" fillId="6" borderId="7" xfId="2" applyFont="1" applyFill="1" applyBorder="1"/>
    <xf numFmtId="0" fontId="6" fillId="6" borderId="1" xfId="2" applyFont="1" applyFill="1" applyBorder="1" applyAlignment="1">
      <alignment horizontal="center" vertical="center" wrapText="1"/>
    </xf>
    <xf numFmtId="0" fontId="12" fillId="0" borderId="1" xfId="2" applyFont="1" applyBorder="1" applyAlignment="1">
      <alignment horizontal="center" vertical="center" wrapText="1"/>
    </xf>
    <xf numFmtId="0" fontId="6" fillId="0" borderId="6" xfId="2" applyFont="1" applyBorder="1" applyAlignment="1">
      <alignment vertical="center" wrapText="1"/>
    </xf>
    <xf numFmtId="4" fontId="6" fillId="2" borderId="6" xfId="2" applyNumberFormat="1" applyFont="1" applyFill="1" applyBorder="1" applyAlignment="1">
      <alignment vertical="center" wrapText="1"/>
    </xf>
    <xf numFmtId="0" fontId="6" fillId="2" borderId="6" xfId="2" applyFont="1" applyFill="1" applyBorder="1" applyAlignment="1">
      <alignment horizontal="right" vertical="center" wrapText="1"/>
    </xf>
    <xf numFmtId="4" fontId="6" fillId="6" borderId="1" xfId="2" applyNumberFormat="1" applyFont="1" applyFill="1" applyBorder="1"/>
    <xf numFmtId="4" fontId="6" fillId="2" borderId="1" xfId="2" applyNumberFormat="1" applyFont="1" applyFill="1" applyBorder="1" applyAlignment="1">
      <alignment vertical="center" wrapText="1"/>
    </xf>
    <xf numFmtId="0" fontId="6" fillId="2" borderId="1" xfId="2" applyFont="1" applyFill="1" applyBorder="1" applyAlignment="1">
      <alignment horizontal="right" vertical="center" wrapText="1"/>
    </xf>
    <xf numFmtId="0" fontId="12" fillId="0" borderId="1" xfId="2" applyFont="1" applyBorder="1" applyAlignment="1">
      <alignment vertical="center" wrapText="1"/>
    </xf>
    <xf numFmtId="0" fontId="12" fillId="2" borderId="1" xfId="2" applyFont="1" applyFill="1" applyBorder="1" applyAlignment="1">
      <alignment horizontal="right" vertical="center" wrapText="1"/>
    </xf>
    <xf numFmtId="0" fontId="6" fillId="6" borderId="1" xfId="2" applyFont="1" applyFill="1" applyBorder="1" applyAlignment="1">
      <alignment vertical="center" wrapText="1"/>
    </xf>
    <xf numFmtId="3" fontId="6" fillId="0" borderId="1" xfId="2" applyNumberFormat="1" applyFont="1" applyBorder="1" applyAlignment="1">
      <alignment horizontal="center" vertical="center" wrapText="1"/>
    </xf>
    <xf numFmtId="0" fontId="6" fillId="0" borderId="1" xfId="2" applyFont="1" applyBorder="1" applyAlignment="1">
      <alignment horizontal="right" vertical="center" wrapText="1"/>
    </xf>
    <xf numFmtId="0" fontId="6" fillId="0" borderId="0" xfId="2" applyFont="1" applyAlignment="1">
      <alignment vertical="center" wrapText="1"/>
    </xf>
    <xf numFmtId="4" fontId="6" fillId="0" borderId="1" xfId="2" applyNumberFormat="1" applyFont="1" applyBorder="1" applyAlignment="1">
      <alignment vertical="center" wrapText="1"/>
    </xf>
    <xf numFmtId="4" fontId="6" fillId="0" borderId="1" xfId="2" applyNumberFormat="1" applyFont="1" applyBorder="1" applyAlignment="1">
      <alignment horizontal="right" vertical="center" wrapText="1"/>
    </xf>
    <xf numFmtId="4" fontId="2" fillId="0" borderId="1" xfId="2" applyNumberFormat="1" applyFont="1" applyBorder="1" applyAlignment="1">
      <alignment vertical="center" wrapText="1"/>
    </xf>
    <xf numFmtId="0" fontId="2" fillId="0" borderId="1" xfId="2" applyFont="1" applyBorder="1" applyAlignment="1">
      <alignment vertical="center" wrapText="1"/>
    </xf>
    <xf numFmtId="0" fontId="6" fillId="3" borderId="1" xfId="2" applyFont="1" applyFill="1" applyBorder="1" applyAlignment="1">
      <alignment horizontal="right" vertical="center" wrapText="1"/>
    </xf>
    <xf numFmtId="4" fontId="6" fillId="3" borderId="1" xfId="2" applyNumberFormat="1" applyFont="1" applyFill="1" applyBorder="1" applyAlignment="1">
      <alignment horizontal="right" vertical="center" wrapText="1"/>
    </xf>
    <xf numFmtId="4" fontId="14" fillId="2" borderId="1" xfId="2" applyNumberFormat="1" applyFont="1" applyFill="1" applyBorder="1" applyAlignment="1">
      <alignment vertical="center" wrapText="1"/>
    </xf>
    <xf numFmtId="1" fontId="6" fillId="0" borderId="1" xfId="2" applyNumberFormat="1" applyFont="1" applyBorder="1" applyAlignment="1">
      <alignment horizontal="center" vertical="center" wrapText="1"/>
    </xf>
    <xf numFmtId="166" fontId="6" fillId="0" borderId="1" xfId="2" applyNumberFormat="1" applyFont="1" applyBorder="1" applyAlignment="1">
      <alignment horizontal="left" vertical="center" wrapText="1"/>
    </xf>
    <xf numFmtId="166" fontId="6" fillId="0" borderId="1" xfId="2" applyNumberFormat="1" applyFont="1" applyBorder="1" applyAlignment="1">
      <alignment horizontal="center" vertical="top" wrapText="1"/>
    </xf>
    <xf numFmtId="4" fontId="6" fillId="6" borderId="2" xfId="2" applyNumberFormat="1" applyFont="1" applyFill="1" applyBorder="1"/>
    <xf numFmtId="0" fontId="6" fillId="0" borderId="8" xfId="2" applyFont="1" applyBorder="1"/>
    <xf numFmtId="4" fontId="12" fillId="0" borderId="6" xfId="2" applyNumberFormat="1" applyFont="1" applyBorder="1" applyAlignment="1">
      <alignment horizontal="center" vertical="center" wrapText="1"/>
    </xf>
    <xf numFmtId="4" fontId="6" fillId="6" borderId="6" xfId="2" applyNumberFormat="1" applyFont="1" applyFill="1" applyBorder="1"/>
    <xf numFmtId="1" fontId="12" fillId="0" borderId="1" xfId="2" applyNumberFormat="1" applyFont="1" applyBorder="1" applyAlignment="1">
      <alignment horizontal="center" vertical="center" wrapText="1"/>
    </xf>
    <xf numFmtId="0" fontId="2" fillId="3" borderId="1" xfId="2" applyFont="1" applyFill="1" applyBorder="1" applyAlignment="1">
      <alignment horizontal="center" vertical="center" wrapText="1"/>
    </xf>
    <xf numFmtId="3" fontId="2" fillId="0" borderId="1" xfId="2" applyNumberFormat="1" applyFont="1" applyBorder="1" applyAlignment="1">
      <alignment vertical="center" wrapText="1"/>
    </xf>
    <xf numFmtId="3" fontId="2" fillId="0" borderId="1" xfId="2" applyNumberFormat="1" applyFont="1" applyBorder="1" applyAlignment="1">
      <alignment horizontal="center" vertical="center" wrapText="1"/>
    </xf>
    <xf numFmtId="1" fontId="2" fillId="0" borderId="1" xfId="2" applyNumberFormat="1" applyFont="1" applyBorder="1" applyAlignment="1">
      <alignment horizontal="center" vertical="center" wrapText="1"/>
    </xf>
    <xf numFmtId="4" fontId="2" fillId="3" borderId="1" xfId="2" applyNumberFormat="1" applyFont="1" applyFill="1" applyBorder="1" applyAlignment="1">
      <alignment vertical="center" wrapText="1"/>
    </xf>
    <xf numFmtId="3" fontId="6" fillId="0" borderId="1" xfId="2" applyNumberFormat="1" applyFont="1" applyBorder="1" applyAlignment="1">
      <alignment vertical="center" wrapText="1"/>
    </xf>
    <xf numFmtId="4" fontId="12" fillId="2" borderId="1" xfId="2" applyNumberFormat="1" applyFont="1" applyFill="1" applyBorder="1" applyAlignment="1">
      <alignment horizontal="right" vertical="center" wrapText="1"/>
    </xf>
    <xf numFmtId="167" fontId="12" fillId="2" borderId="1" xfId="2" applyNumberFormat="1" applyFont="1" applyFill="1" applyBorder="1" applyAlignment="1">
      <alignment vertical="center" wrapText="1"/>
    </xf>
    <xf numFmtId="2" fontId="6" fillId="3" borderId="1" xfId="2" applyNumberFormat="1" applyFont="1" applyFill="1" applyBorder="1" applyAlignment="1">
      <alignment horizontal="center" vertical="center" wrapText="1"/>
    </xf>
    <xf numFmtId="1" fontId="12" fillId="2" borderId="1" xfId="2" applyNumberFormat="1" applyFont="1" applyFill="1" applyBorder="1" applyAlignment="1">
      <alignment vertical="center" wrapText="1"/>
    </xf>
    <xf numFmtId="3" fontId="10" fillId="0" borderId="1" xfId="2" applyNumberFormat="1" applyFont="1" applyBorder="1" applyAlignment="1">
      <alignment horizontal="center" vertical="center" wrapText="1"/>
    </xf>
    <xf numFmtId="0" fontId="10" fillId="0" borderId="1" xfId="2" applyFont="1" applyBorder="1" applyAlignment="1">
      <alignment horizontal="center" vertical="center" wrapText="1"/>
    </xf>
    <xf numFmtId="168" fontId="6" fillId="0" borderId="1" xfId="6" applyNumberFormat="1" applyFont="1" applyFill="1" applyBorder="1" applyAlignment="1">
      <alignment vertical="center" wrapText="1"/>
    </xf>
    <xf numFmtId="168" fontId="6" fillId="0" borderId="1" xfId="6" applyNumberFormat="1" applyFont="1" applyFill="1" applyBorder="1" applyAlignment="1">
      <alignment horizontal="center" vertical="center" wrapText="1"/>
    </xf>
    <xf numFmtId="3" fontId="2" fillId="3" borderId="1" xfId="2" applyNumberFormat="1" applyFont="1" applyFill="1" applyBorder="1" applyAlignment="1">
      <alignment horizontal="center" vertical="center" wrapText="1"/>
    </xf>
    <xf numFmtId="3" fontId="6" fillId="3" borderId="1" xfId="2" applyNumberFormat="1" applyFont="1" applyFill="1" applyBorder="1" applyAlignment="1">
      <alignment horizontal="center" vertical="center" wrapText="1"/>
    </xf>
    <xf numFmtId="4" fontId="12" fillId="0" borderId="1" xfId="2" applyNumberFormat="1" applyFont="1" applyBorder="1" applyAlignment="1">
      <alignment horizontal="right" vertical="center" wrapText="1"/>
    </xf>
    <xf numFmtId="0" fontId="12" fillId="0" borderId="1" xfId="2" applyFont="1" applyBorder="1" applyAlignment="1">
      <alignment horizontal="right" vertical="center" wrapText="1"/>
    </xf>
    <xf numFmtId="4" fontId="10" fillId="3" borderId="1" xfId="2" applyNumberFormat="1" applyFont="1" applyFill="1" applyBorder="1" applyAlignment="1">
      <alignment horizontal="center" vertical="center" wrapText="1"/>
    </xf>
    <xf numFmtId="0" fontId="6" fillId="3" borderId="1" xfId="2" applyFont="1" applyFill="1" applyBorder="1" applyAlignment="1">
      <alignment vertical="top" wrapText="1"/>
    </xf>
    <xf numFmtId="0" fontId="6" fillId="6" borderId="1" xfId="2" applyFont="1" applyFill="1" applyBorder="1" applyAlignment="1">
      <alignment vertical="top" wrapText="1"/>
    </xf>
    <xf numFmtId="0" fontId="6" fillId="0" borderId="1" xfId="2" applyFont="1" applyBorder="1" applyAlignment="1">
      <alignment vertical="top" wrapText="1"/>
    </xf>
    <xf numFmtId="0" fontId="6" fillId="0" borderId="1" xfId="2" applyFont="1" applyBorder="1" applyAlignment="1">
      <alignment horizontal="center" vertical="top" wrapText="1"/>
    </xf>
    <xf numFmtId="0" fontId="6" fillId="0" borderId="1" xfId="2" applyFont="1" applyBorder="1"/>
    <xf numFmtId="4" fontId="6" fillId="3" borderId="0" xfId="2" applyNumberFormat="1" applyFont="1" applyFill="1"/>
    <xf numFmtId="4" fontId="12"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16" fillId="3" borderId="0" xfId="0" applyFont="1" applyFill="1"/>
    <xf numFmtId="43" fontId="0" fillId="0" borderId="0" xfId="7" applyFont="1"/>
    <xf numFmtId="0" fontId="17" fillId="0" borderId="0" xfId="0" applyFont="1"/>
    <xf numFmtId="0" fontId="18" fillId="0" borderId="0" xfId="0" applyFont="1"/>
    <xf numFmtId="0" fontId="5" fillId="0" borderId="0" xfId="0" applyFont="1" applyAlignment="1">
      <alignment vertical="center"/>
    </xf>
    <xf numFmtId="0" fontId="21" fillId="2" borderId="1" xfId="0" applyFont="1" applyFill="1" applyBorder="1" applyAlignment="1">
      <alignment vertical="center" wrapText="1"/>
    </xf>
    <xf numFmtId="43" fontId="21" fillId="2" borderId="1" xfId="7" applyFont="1" applyFill="1" applyBorder="1" applyAlignment="1">
      <alignment horizontal="right" vertical="center" wrapText="1"/>
    </xf>
    <xf numFmtId="43" fontId="22" fillId="2" borderId="1" xfId="7" applyFont="1" applyFill="1" applyBorder="1" applyAlignment="1">
      <alignment horizontal="right" vertical="center" wrapText="1"/>
    </xf>
    <xf numFmtId="43" fontId="19" fillId="3" borderId="1" xfId="7" applyFont="1" applyFill="1" applyBorder="1" applyAlignment="1">
      <alignment horizontal="right" vertical="center" wrapText="1"/>
    </xf>
    <xf numFmtId="0" fontId="22" fillId="3" borderId="1" xfId="0" applyFont="1" applyFill="1" applyBorder="1" applyAlignment="1">
      <alignment vertical="center" wrapText="1"/>
    </xf>
    <xf numFmtId="43" fontId="0" fillId="0" borderId="0" xfId="7" applyFont="1" applyBorder="1"/>
    <xf numFmtId="0" fontId="19" fillId="2" borderId="1" xfId="0" applyFont="1" applyFill="1" applyBorder="1" applyAlignment="1">
      <alignment vertical="center" wrapText="1"/>
    </xf>
    <xf numFmtId="0" fontId="21" fillId="3" borderId="1" xfId="0" applyFont="1" applyFill="1" applyBorder="1" applyAlignment="1">
      <alignment vertical="center" wrapText="1"/>
    </xf>
    <xf numFmtId="43" fontId="23" fillId="3" borderId="1" xfId="7" applyFont="1" applyFill="1" applyBorder="1" applyAlignment="1">
      <alignment horizontal="right" vertical="center" wrapText="1"/>
    </xf>
    <xf numFmtId="0" fontId="21" fillId="3" borderId="1" xfId="0" applyFont="1" applyFill="1" applyBorder="1" applyAlignment="1">
      <alignment vertical="top" wrapText="1"/>
    </xf>
    <xf numFmtId="43" fontId="24" fillId="3" borderId="1" xfId="7" applyFont="1" applyFill="1" applyBorder="1" applyAlignment="1">
      <alignment horizontal="right" vertical="center" wrapText="1"/>
    </xf>
    <xf numFmtId="43" fontId="22" fillId="3" borderId="1" xfId="7" applyFont="1" applyFill="1" applyBorder="1" applyAlignment="1">
      <alignment horizontal="right" vertical="center" wrapText="1"/>
    </xf>
    <xf numFmtId="0" fontId="19" fillId="3" borderId="1" xfId="0" applyFont="1" applyFill="1" applyBorder="1" applyAlignment="1">
      <alignment vertical="center" wrapText="1"/>
    </xf>
    <xf numFmtId="43" fontId="21" fillId="3" borderId="1" xfId="7" applyFont="1" applyFill="1" applyBorder="1" applyAlignment="1">
      <alignment horizontal="right" vertical="center" wrapText="1"/>
    </xf>
    <xf numFmtId="164" fontId="19" fillId="3" borderId="1" xfId="7" applyNumberFormat="1" applyFont="1" applyFill="1" applyBorder="1" applyAlignment="1">
      <alignment horizontal="right" vertical="center" wrapText="1"/>
    </xf>
    <xf numFmtId="4" fontId="19" fillId="3" borderId="1" xfId="7" applyNumberFormat="1" applyFont="1" applyFill="1" applyBorder="1" applyAlignment="1">
      <alignment horizontal="right" vertical="center" wrapText="1"/>
    </xf>
    <xf numFmtId="43" fontId="0" fillId="3" borderId="0" xfId="7" applyFont="1" applyFill="1" applyBorder="1"/>
    <xf numFmtId="0" fontId="0" fillId="3" borderId="0" xfId="0" applyFill="1"/>
    <xf numFmtId="4" fontId="22" fillId="3" borderId="1" xfId="7" applyNumberFormat="1" applyFont="1" applyFill="1" applyBorder="1" applyAlignment="1">
      <alignment horizontal="right" vertical="center" wrapText="1"/>
    </xf>
    <xf numFmtId="0" fontId="24" fillId="3" borderId="1" xfId="0" applyFont="1" applyFill="1" applyBorder="1" applyAlignment="1">
      <alignment vertical="center" wrapText="1"/>
    </xf>
    <xf numFmtId="4" fontId="23" fillId="3" borderId="1" xfId="7" applyNumberFormat="1" applyFont="1" applyFill="1" applyBorder="1" applyAlignment="1">
      <alignment horizontal="right" vertical="center" wrapText="1"/>
    </xf>
    <xf numFmtId="4" fontId="24" fillId="3" borderId="1" xfId="7" applyNumberFormat="1" applyFont="1" applyFill="1" applyBorder="1" applyAlignment="1">
      <alignment horizontal="right" vertical="center" wrapText="1"/>
    </xf>
    <xf numFmtId="169" fontId="19" fillId="3" borderId="1" xfId="7" applyNumberFormat="1" applyFont="1" applyFill="1" applyBorder="1" applyAlignment="1">
      <alignment horizontal="right" vertical="center" wrapText="1"/>
    </xf>
    <xf numFmtId="169" fontId="21" fillId="3" borderId="1" xfId="7" applyNumberFormat="1" applyFont="1" applyFill="1" applyBorder="1" applyAlignment="1">
      <alignment horizontal="right" vertical="center" wrapText="1"/>
    </xf>
    <xf numFmtId="0" fontId="0" fillId="3" borderId="9" xfId="0" applyFill="1" applyBorder="1"/>
    <xf numFmtId="0" fontId="19" fillId="2" borderId="6" xfId="0" applyFont="1" applyFill="1" applyBorder="1" applyAlignment="1">
      <alignment vertical="center" wrapText="1"/>
    </xf>
    <xf numFmtId="0" fontId="21" fillId="2" borderId="6" xfId="0" applyFont="1" applyFill="1" applyBorder="1" applyAlignment="1">
      <alignment vertical="center" wrapText="1"/>
    </xf>
    <xf numFmtId="0" fontId="21" fillId="3" borderId="6" xfId="0" applyFont="1" applyFill="1" applyBorder="1" applyAlignment="1">
      <alignment vertical="center" wrapText="1"/>
    </xf>
    <xf numFmtId="43" fontId="21" fillId="2" borderId="6" xfId="7" applyFont="1" applyFill="1" applyBorder="1" applyAlignment="1">
      <alignment horizontal="right" vertical="center" wrapText="1"/>
    </xf>
    <xf numFmtId="43" fontId="22" fillId="2" borderId="6" xfId="7" applyFont="1" applyFill="1" applyBorder="1" applyAlignment="1">
      <alignment horizontal="right" vertical="center" wrapText="1"/>
    </xf>
    <xf numFmtId="43" fontId="23" fillId="3" borderId="6" xfId="7" applyFont="1" applyFill="1" applyBorder="1" applyAlignment="1">
      <alignment horizontal="right" vertical="center" wrapText="1"/>
    </xf>
    <xf numFmtId="43" fontId="22" fillId="3" borderId="6" xfId="7" applyFont="1" applyFill="1" applyBorder="1" applyAlignment="1">
      <alignment horizontal="right" vertical="center" wrapText="1"/>
    </xf>
    <xf numFmtId="0" fontId="22" fillId="3" borderId="6" xfId="0" applyFont="1" applyFill="1" applyBorder="1" applyAlignment="1">
      <alignment vertical="center" wrapText="1"/>
    </xf>
    <xf numFmtId="43" fontId="20" fillId="3" borderId="1" xfId="7" applyFont="1" applyFill="1" applyBorder="1" applyAlignment="1">
      <alignment horizontal="right" vertical="center" wrapText="1"/>
    </xf>
    <xf numFmtId="164" fontId="24" fillId="3" borderId="1" xfId="0" applyNumberFormat="1" applyFont="1" applyFill="1" applyBorder="1" applyAlignment="1">
      <alignment vertical="center" wrapText="1"/>
    </xf>
    <xf numFmtId="0" fontId="23" fillId="3" borderId="1" xfId="7" applyNumberFormat="1" applyFont="1" applyFill="1" applyBorder="1" applyAlignment="1">
      <alignment horizontal="right" vertical="center" wrapText="1"/>
    </xf>
    <xf numFmtId="43" fontId="20" fillId="3" borderId="0" xfId="7" applyFont="1" applyFill="1" applyBorder="1" applyAlignment="1">
      <alignment horizontal="right" vertical="center" wrapText="1"/>
    </xf>
    <xf numFmtId="43" fontId="19" fillId="3" borderId="0" xfId="7" applyFont="1" applyFill="1" applyBorder="1" applyAlignment="1">
      <alignment horizontal="right" vertical="center" wrapText="1"/>
    </xf>
    <xf numFmtId="0" fontId="23" fillId="2" borderId="1" xfId="0" applyFont="1" applyFill="1" applyBorder="1" applyAlignment="1">
      <alignment vertical="center" wrapText="1"/>
    </xf>
    <xf numFmtId="0" fontId="21" fillId="0" borderId="1" xfId="0" applyFont="1" applyBorder="1" applyAlignment="1">
      <alignment vertical="center" wrapText="1"/>
    </xf>
    <xf numFmtId="0" fontId="17" fillId="3" borderId="0" xfId="0" applyFont="1" applyFill="1"/>
    <xf numFmtId="4" fontId="0" fillId="0" borderId="0" xfId="0" applyNumberFormat="1"/>
    <xf numFmtId="164" fontId="0" fillId="0" borderId="0" xfId="0" applyNumberFormat="1"/>
    <xf numFmtId="4" fontId="19" fillId="3" borderId="0" xfId="7" applyNumberFormat="1" applyFont="1" applyFill="1" applyBorder="1" applyAlignment="1">
      <alignment horizontal="right" vertical="center" wrapText="1"/>
    </xf>
    <xf numFmtId="4" fontId="0" fillId="3" borderId="0" xfId="7" applyNumberFormat="1" applyFont="1" applyFill="1" applyBorder="1"/>
    <xf numFmtId="4" fontId="20" fillId="3" borderId="0" xfId="7" applyNumberFormat="1" applyFont="1" applyFill="1" applyBorder="1" applyAlignment="1">
      <alignment horizontal="right" vertical="center" wrapText="1"/>
    </xf>
    <xf numFmtId="4" fontId="0" fillId="3" borderId="0" xfId="0" applyNumberFormat="1" applyFill="1"/>
    <xf numFmtId="164" fontId="0" fillId="3" borderId="0" xfId="0" applyNumberFormat="1" applyFill="1"/>
    <xf numFmtId="43" fontId="17" fillId="3" borderId="0" xfId="7" applyFont="1" applyFill="1" applyBorder="1"/>
    <xf numFmtId="3" fontId="0" fillId="0" borderId="0" xfId="0" applyNumberFormat="1"/>
    <xf numFmtId="0" fontId="16" fillId="0" borderId="0" xfId="0" applyFont="1"/>
    <xf numFmtId="4" fontId="20" fillId="3" borderId="1" xfId="7" applyNumberFormat="1" applyFont="1" applyFill="1" applyBorder="1" applyAlignment="1">
      <alignment horizontal="right" vertical="center" wrapText="1"/>
    </xf>
    <xf numFmtId="0" fontId="9" fillId="3" borderId="0" xfId="4" applyFill="1"/>
    <xf numFmtId="0" fontId="22" fillId="3" borderId="1" xfId="7" applyNumberFormat="1" applyFont="1" applyFill="1" applyBorder="1" applyAlignment="1">
      <alignment horizontal="right" vertical="center" wrapText="1"/>
    </xf>
    <xf numFmtId="4" fontId="22" fillId="3" borderId="6" xfId="7" applyNumberFormat="1" applyFont="1" applyFill="1" applyBorder="1" applyAlignment="1">
      <alignment horizontal="right" vertical="center" wrapText="1"/>
    </xf>
    <xf numFmtId="4" fontId="23" fillId="3" borderId="0" xfId="7" applyNumberFormat="1" applyFont="1" applyFill="1" applyBorder="1" applyAlignment="1">
      <alignment horizontal="right" vertical="center" wrapText="1"/>
    </xf>
    <xf numFmtId="43" fontId="16" fillId="3" borderId="0" xfId="7" applyFont="1" applyFill="1" applyBorder="1"/>
    <xf numFmtId="0" fontId="25" fillId="0" borderId="0" xfId="0" applyFont="1"/>
    <xf numFmtId="0" fontId="25" fillId="0" borderId="0" xfId="0" applyFont="1" applyAlignment="1">
      <alignment vertical="top" wrapText="1"/>
    </xf>
    <xf numFmtId="0" fontId="26" fillId="3" borderId="0" xfId="0" applyFont="1" applyFill="1" applyAlignment="1">
      <alignment horizontal="justify" wrapText="1"/>
    </xf>
    <xf numFmtId="0" fontId="26" fillId="0" borderId="0" xfId="0" applyFont="1"/>
    <xf numFmtId="0" fontId="28" fillId="0" borderId="0" xfId="0" applyFont="1" applyAlignment="1">
      <alignment vertical="top"/>
    </xf>
    <xf numFmtId="0" fontId="28" fillId="0" borderId="0" xfId="0" applyFont="1" applyAlignment="1">
      <alignment vertical="top" wrapText="1"/>
    </xf>
    <xf numFmtId="0" fontId="2" fillId="0" borderId="2"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10" fillId="3" borderId="1" xfId="0" applyFont="1" applyFill="1" applyBorder="1" applyAlignment="1">
      <alignment horizontal="justify" vertical="top" wrapText="1"/>
    </xf>
    <xf numFmtId="0" fontId="2" fillId="3" borderId="2" xfId="0" applyFont="1" applyFill="1" applyBorder="1" applyAlignment="1">
      <alignment horizontal="left" vertical="top" wrapText="1"/>
    </xf>
    <xf numFmtId="0" fontId="0" fillId="0" borderId="0" xfId="0" applyAlignment="1">
      <alignment vertical="top"/>
    </xf>
    <xf numFmtId="0" fontId="2" fillId="3" borderId="0" xfId="0" applyFont="1" applyFill="1" applyAlignment="1">
      <alignment vertical="top"/>
    </xf>
    <xf numFmtId="0" fontId="29" fillId="0" borderId="0" xfId="0" applyFont="1" applyAlignment="1">
      <alignment vertical="top" wrapText="1"/>
    </xf>
    <xf numFmtId="0" fontId="10" fillId="0" borderId="0" xfId="0" applyFont="1" applyAlignment="1">
      <alignment vertical="top" wrapText="1"/>
    </xf>
    <xf numFmtId="0" fontId="30" fillId="3" borderId="1" xfId="0" applyFont="1" applyFill="1" applyBorder="1" applyAlignment="1">
      <alignment horizontal="justify" vertical="top" wrapText="1"/>
    </xf>
    <xf numFmtId="0" fontId="30" fillId="0" borderId="2" xfId="0" applyFont="1" applyBorder="1" applyAlignment="1">
      <alignment horizontal="left" vertical="top"/>
    </xf>
    <xf numFmtId="0" fontId="10" fillId="0" borderId="0" xfId="0" applyFont="1" applyAlignment="1">
      <alignment vertical="top"/>
    </xf>
    <xf numFmtId="0" fontId="28" fillId="3" borderId="0" xfId="0" applyFont="1" applyFill="1" applyAlignment="1">
      <alignment vertical="top"/>
    </xf>
    <xf numFmtId="0" fontId="31" fillId="0" borderId="0" xfId="4" applyFont="1" applyFill="1" applyBorder="1" applyAlignment="1">
      <alignment vertical="top" wrapText="1"/>
    </xf>
    <xf numFmtId="0" fontId="2" fillId="3" borderId="1" xfId="0" applyFont="1" applyFill="1" applyBorder="1" applyAlignment="1">
      <alignment horizontal="justify" vertical="top" wrapText="1"/>
    </xf>
    <xf numFmtId="0" fontId="15" fillId="0" borderId="0" xfId="0" applyFont="1" applyAlignment="1">
      <alignment vertical="top" wrapText="1"/>
    </xf>
    <xf numFmtId="2" fontId="28" fillId="0" borderId="0" xfId="0" applyNumberFormat="1" applyFont="1" applyAlignment="1">
      <alignment vertical="top"/>
    </xf>
    <xf numFmtId="0" fontId="28" fillId="0" borderId="8" xfId="0" applyFont="1" applyBorder="1" applyAlignment="1">
      <alignment vertical="top" wrapText="1"/>
    </xf>
    <xf numFmtId="0" fontId="2" fillId="0" borderId="0" xfId="0" applyFont="1"/>
    <xf numFmtId="0" fontId="30" fillId="3" borderId="1" xfId="0" applyFont="1" applyFill="1" applyBorder="1" applyAlignment="1">
      <alignment horizontal="justify" wrapText="1"/>
    </xf>
    <xf numFmtId="0" fontId="30" fillId="0" borderId="12" xfId="0" applyFont="1" applyBorder="1"/>
    <xf numFmtId="0" fontId="6" fillId="0" borderId="2" xfId="0" applyFont="1" applyBorder="1"/>
    <xf numFmtId="0" fontId="4" fillId="0" borderId="0" xfId="0" applyFont="1"/>
    <xf numFmtId="0" fontId="4" fillId="0" borderId="0" xfId="0" applyFont="1" applyAlignment="1">
      <alignment vertical="top" wrapText="1"/>
    </xf>
    <xf numFmtId="0" fontId="5" fillId="0" borderId="0" xfId="0" applyFont="1"/>
    <xf numFmtId="0" fontId="1" fillId="0" borderId="0" xfId="0" applyFont="1" applyAlignment="1">
      <alignment vertical="center"/>
    </xf>
    <xf numFmtId="0" fontId="20" fillId="3" borderId="1" xfId="0" applyFont="1" applyFill="1" applyBorder="1" applyAlignment="1">
      <alignment vertical="center" wrapText="1"/>
    </xf>
    <xf numFmtId="165" fontId="21" fillId="3" borderId="1" xfId="9" applyFont="1" applyFill="1" applyBorder="1" applyAlignment="1">
      <alignment horizontal="right" vertical="center" wrapText="1"/>
    </xf>
    <xf numFmtId="0" fontId="6" fillId="3" borderId="1" xfId="0" applyFont="1" applyFill="1" applyBorder="1" applyAlignment="1">
      <alignment horizontal="justify" vertical="top" wrapText="1"/>
    </xf>
    <xf numFmtId="0" fontId="6" fillId="3" borderId="1" xfId="0" applyFont="1" applyFill="1" applyBorder="1" applyAlignment="1">
      <alignment horizontal="justify" wrapText="1"/>
    </xf>
    <xf numFmtId="0" fontId="2" fillId="3" borderId="1" xfId="4" applyFont="1" applyFill="1" applyBorder="1" applyAlignment="1">
      <alignment horizontal="justify" vertical="top" wrapText="1"/>
    </xf>
    <xf numFmtId="0" fontId="2" fillId="0" borderId="0" xfId="0" applyFont="1" applyAlignment="1">
      <alignment horizontal="justify" vertical="top"/>
    </xf>
    <xf numFmtId="0" fontId="25" fillId="0" borderId="0" xfId="0" applyFont="1" applyAlignment="1">
      <alignment horizontal="justify"/>
    </xf>
    <xf numFmtId="165" fontId="0" fillId="3" borderId="0" xfId="0" applyNumberFormat="1" applyFill="1"/>
    <xf numFmtId="43" fontId="0" fillId="3" borderId="0" xfId="7" applyFont="1" applyFill="1" applyBorder="1" applyAlignment="1">
      <alignment wrapText="1"/>
    </xf>
    <xf numFmtId="0" fontId="0" fillId="3" borderId="10" xfId="0" applyFill="1" applyBorder="1"/>
    <xf numFmtId="43" fontId="0" fillId="3" borderId="10" xfId="7" applyFont="1" applyFill="1" applyBorder="1"/>
    <xf numFmtId="0" fontId="27" fillId="0" borderId="11" xfId="0" applyFont="1" applyBorder="1" applyAlignment="1">
      <alignment horizontal="left" vertical="top" wrapText="1"/>
    </xf>
    <xf numFmtId="0" fontId="28" fillId="0" borderId="0" xfId="0" applyFont="1" applyAlignment="1">
      <alignment horizontal="center" vertical="top" wrapText="1"/>
    </xf>
    <xf numFmtId="0" fontId="6" fillId="0" borderId="0" xfId="0" applyFont="1" applyAlignment="1">
      <alignment horizontal="left" vertical="center" wrapText="1"/>
    </xf>
    <xf numFmtId="0" fontId="19"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9" fillId="0" borderId="1" xfId="0" applyFont="1" applyBorder="1" applyAlignment="1">
      <alignment horizontal="center" vertical="center" wrapText="1"/>
    </xf>
    <xf numFmtId="0" fontId="0" fillId="0" borderId="1" xfId="0"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9"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9"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6" fillId="0" borderId="3" xfId="2" applyFont="1" applyBorder="1" applyAlignment="1">
      <alignment horizontal="center" vertical="center" wrapText="1"/>
    </xf>
    <xf numFmtId="0" fontId="12" fillId="3" borderId="4" xfId="2" applyFont="1" applyFill="1" applyBorder="1" applyAlignment="1">
      <alignment horizontal="center" vertical="center" wrapText="1"/>
    </xf>
    <xf numFmtId="0" fontId="12" fillId="3" borderId="5" xfId="2" applyFont="1" applyFill="1" applyBorder="1" applyAlignment="1">
      <alignment horizontal="center" vertical="center" wrapText="1"/>
    </xf>
    <xf numFmtId="0" fontId="12" fillId="3" borderId="6"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2" fillId="0" borderId="1" xfId="2" applyFont="1" applyBorder="1" applyAlignment="1">
      <alignment horizontal="center" vertical="center" wrapText="1"/>
    </xf>
    <xf numFmtId="0" fontId="6" fillId="0" borderId="1" xfId="2" applyFont="1" applyBorder="1" applyAlignment="1">
      <alignment horizontal="center" vertical="center" wrapText="1"/>
    </xf>
    <xf numFmtId="0" fontId="6" fillId="0" borderId="1" xfId="2" applyFont="1" applyBorder="1"/>
    <xf numFmtId="0" fontId="12" fillId="0" borderId="4" xfId="2" applyFont="1" applyBorder="1" applyAlignment="1">
      <alignment horizontal="center" vertical="center" wrapText="1"/>
    </xf>
    <xf numFmtId="0" fontId="12" fillId="0" borderId="6" xfId="2" applyFont="1" applyBorder="1" applyAlignment="1">
      <alignment horizontal="center" vertical="center" wrapText="1"/>
    </xf>
  </cellXfs>
  <cellStyles count="11">
    <cellStyle name="Hipersaitas" xfId="4" builtinId="8"/>
    <cellStyle name="Įprastas" xfId="0" builtinId="0"/>
    <cellStyle name="Įprastas 2" xfId="1" xr:uid="{00000000-0005-0000-0000-000002000000}"/>
    <cellStyle name="Įprastas 3" xfId="2" xr:uid="{00000000-0005-0000-0000-000003000000}"/>
    <cellStyle name="Įprastas 3 2" xfId="8" xr:uid="{0291C316-9A12-4505-B711-38E6B5ED26F8}"/>
    <cellStyle name="Įprastas 4" xfId="5" xr:uid="{00000000-0005-0000-0000-000004000000}"/>
    <cellStyle name="Įprastas 4 2" xfId="10" xr:uid="{7214215E-8540-458B-A26E-2E70F343176B}"/>
    <cellStyle name="Kablelis" xfId="7" builtinId="3"/>
    <cellStyle name="Kablelis 2" xfId="3" xr:uid="{00000000-0005-0000-0000-000006000000}"/>
    <cellStyle name="Kablelis 3" xfId="6" xr:uid="{00000000-0005-0000-0000-000007000000}"/>
    <cellStyle name="Kablelis 4" xfId="9" xr:uid="{4D2FFC9C-AA44-4664-9ECB-E58BA4E77C55}"/>
  </cellStyles>
  <dxfs count="8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strike val="0"/>
        <color theme="9" tint="-0.499984740745262"/>
      </font>
    </dxf>
    <dxf>
      <fill>
        <patternFill>
          <bgColor theme="5" tint="0.59996337778862885"/>
        </patternFill>
      </fill>
    </dxf>
    <dxf>
      <font>
        <color theme="9" tint="-0.499984740745262"/>
      </font>
    </dxf>
    <dxf>
      <font>
        <color theme="9" tint="-0.499984740745262"/>
      </font>
    </dxf>
    <dxf>
      <font>
        <color theme="9" tint="-0.499984740745262"/>
      </font>
    </dxf>
    <dxf>
      <font>
        <color theme="9"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fm.vris.ert\Istaigu%20dokumentai\Users\Jurgita\Desktop\RPP\RPP%20ataskaitos\2020%20IV%20k\2020%20IV%20ketvirt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rmanteKatinait&#279;-St\OneDrive%20-%20Alytaus%20regiono%20pl&#279;tros%20taryba\Dokumentai\vfm.vris.ert\Istaigu%20dokumentai\RPD\Alytus\Steb&#279;sena\2019-10-04%20duomenys%20RPS_SFM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 val="4-2"/>
      <sheetName val="Baigti"/>
      <sheetName val="Mokėjimų ataskaita (2)"/>
      <sheetName val="Projektų sutarčių ataskaita (2"/>
      <sheetName val="Atrinktu_projektu_ataskaita"/>
      <sheetName val="Projektų sutarčių ataskaita"/>
      <sheetName val="Mokėjimų ataskaita"/>
      <sheetName val="_XX"/>
      <sheetName val="Sheet1"/>
    </sheetNames>
    <sheetDataSet>
      <sheetData sheetId="0"/>
      <sheetData sheetId="1"/>
      <sheetData sheetId="2"/>
      <sheetData sheetId="3"/>
      <sheetData sheetId="4">
        <row r="19">
          <cell r="B19" t="str">
            <v>04.5.1-TID-R-516-11-0001</v>
          </cell>
          <cell r="C19">
            <v>42914</v>
          </cell>
          <cell r="D19">
            <v>42991</v>
          </cell>
          <cell r="E19" t="str">
            <v>Dviračių trasų infrastruktūros įrengimas nuo Putinų g. žiedo Pramonės gatvėje, Alytaus mieste</v>
          </cell>
          <cell r="F19" t="str">
            <v>Baigtas</v>
          </cell>
          <cell r="G19" t="str">
            <v>11</v>
          </cell>
          <cell r="H19" t="str">
            <v>Alytaus miesto savivaldybės administracija</v>
          </cell>
          <cell r="I19" t="str">
            <v>Alytaus apskritis</v>
          </cell>
          <cell r="J19" t="str">
            <v>Alytaus miesto</v>
          </cell>
          <cell r="K19">
            <v>42905</v>
          </cell>
          <cell r="L19">
            <v>43343</v>
          </cell>
          <cell r="M19">
            <v>43374</v>
          </cell>
          <cell r="N19">
            <v>163528.06</v>
          </cell>
          <cell r="O19">
            <v>133670.07</v>
          </cell>
          <cell r="P19">
            <v>113619.56</v>
          </cell>
          <cell r="Q19">
            <v>85</v>
          </cell>
          <cell r="R19">
            <v>20050.509999999998</v>
          </cell>
          <cell r="S19">
            <v>15</v>
          </cell>
          <cell r="T19">
            <v>133670.07</v>
          </cell>
          <cell r="U19">
            <v>100</v>
          </cell>
          <cell r="V19" t="str">
            <v>Taip</v>
          </cell>
          <cell r="W19">
            <v>42965</v>
          </cell>
          <cell r="X19" t="str">
            <v/>
          </cell>
          <cell r="Y19" t="str">
            <v/>
          </cell>
          <cell r="AA19">
            <v>113619.56</v>
          </cell>
          <cell r="AB19">
            <v>113619.56</v>
          </cell>
          <cell r="AC19">
            <v>0</v>
          </cell>
          <cell r="AD19" t="str">
            <v>Taip</v>
          </cell>
          <cell r="AE19">
            <v>42972</v>
          </cell>
          <cell r="AF19">
            <v>133670.07</v>
          </cell>
          <cell r="AG19">
            <v>113619.56</v>
          </cell>
          <cell r="AH19">
            <v>113619.56</v>
          </cell>
          <cell r="AI19">
            <v>0</v>
          </cell>
          <cell r="AJ19">
            <v>20050.509999999998</v>
          </cell>
        </row>
        <row r="20">
          <cell r="B20" t="str">
            <v>04.5.1-TID-R-516-11-0002</v>
          </cell>
          <cell r="C20">
            <v>43007</v>
          </cell>
          <cell r="D20">
            <v>43119</v>
          </cell>
          <cell r="E20" t="str">
            <v>Dviračių ir pėsčiųjų takų plėtra Lazdijų miesto Turistų gatvėje iki sodų bendrijos „Baltasis" Lazdijų seniūnijoje</v>
          </cell>
          <cell r="F20" t="str">
            <v>Baigtas</v>
          </cell>
          <cell r="G20" t="str">
            <v>11</v>
          </cell>
          <cell r="H20" t="str">
            <v>Lazdijų rajono savivaldybės administracija</v>
          </cell>
          <cell r="I20" t="str">
            <v>Alytaus apskritis</v>
          </cell>
          <cell r="J20" t="str">
            <v>Lazdijų raj.</v>
          </cell>
          <cell r="K20">
            <v>42773</v>
          </cell>
          <cell r="L20">
            <v>43465</v>
          </cell>
          <cell r="M20">
            <v>43496</v>
          </cell>
          <cell r="N20">
            <v>97868.08</v>
          </cell>
          <cell r="O20">
            <v>93938.42</v>
          </cell>
          <cell r="P20">
            <v>73501</v>
          </cell>
          <cell r="Q20">
            <v>78.239999999999995</v>
          </cell>
          <cell r="R20">
            <v>20437.419999999998</v>
          </cell>
          <cell r="S20">
            <v>21.76</v>
          </cell>
          <cell r="T20">
            <v>93938.42</v>
          </cell>
          <cell r="U20">
            <v>100</v>
          </cell>
          <cell r="V20" t="str">
            <v>Taip</v>
          </cell>
          <cell r="W20">
            <v>43063</v>
          </cell>
          <cell r="X20" t="str">
            <v/>
          </cell>
          <cell r="Y20" t="str">
            <v/>
          </cell>
          <cell r="AA20">
            <v>73501</v>
          </cell>
          <cell r="AB20">
            <v>73501</v>
          </cell>
          <cell r="AC20">
            <v>0</v>
          </cell>
          <cell r="AD20" t="str">
            <v>Taip</v>
          </cell>
          <cell r="AE20">
            <v>43081</v>
          </cell>
          <cell r="AF20">
            <v>93938.42</v>
          </cell>
          <cell r="AG20">
            <v>73501</v>
          </cell>
          <cell r="AH20">
            <v>73501</v>
          </cell>
          <cell r="AI20">
            <v>0</v>
          </cell>
          <cell r="AJ20">
            <v>20437.419999999998</v>
          </cell>
        </row>
        <row r="21">
          <cell r="B21" t="str">
            <v>04.5.1-TID-R-516-11-0004</v>
          </cell>
          <cell r="C21">
            <v>43098</v>
          </cell>
          <cell r="D21">
            <v>43193</v>
          </cell>
          <cell r="E21" t="str">
            <v>Dviračių ir pėsčiųjų takų įrengimas Varėnos miesto J. Basanavičiaus ir Žiedo gatvėse</v>
          </cell>
          <cell r="F21" t="str">
            <v>Baigtas</v>
          </cell>
          <cell r="G21" t="str">
            <v>30</v>
          </cell>
          <cell r="H21" t="str">
            <v>Varėnos rajono savivaldybės administracija</v>
          </cell>
          <cell r="I21" t="str">
            <v>Alytaus apskritis</v>
          </cell>
          <cell r="J21" t="str">
            <v>Varėnos raj.</v>
          </cell>
          <cell r="K21">
            <v>42878</v>
          </cell>
          <cell r="L21">
            <v>44104</v>
          </cell>
          <cell r="M21">
            <v>44134</v>
          </cell>
          <cell r="N21">
            <v>151097.46</v>
          </cell>
          <cell r="O21">
            <v>95080</v>
          </cell>
          <cell r="P21">
            <v>80810</v>
          </cell>
          <cell r="Q21">
            <v>84.99</v>
          </cell>
          <cell r="R21">
            <v>14270</v>
          </cell>
          <cell r="S21">
            <v>15.01</v>
          </cell>
          <cell r="T21">
            <v>95080</v>
          </cell>
          <cell r="U21">
            <v>100</v>
          </cell>
          <cell r="V21" t="str">
            <v>Taip</v>
          </cell>
          <cell r="W21">
            <v>43146</v>
          </cell>
          <cell r="X21" t="str">
            <v/>
          </cell>
          <cell r="Y21" t="str">
            <v/>
          </cell>
          <cell r="AA21">
            <v>80810</v>
          </cell>
          <cell r="AB21">
            <v>80810</v>
          </cell>
          <cell r="AC21">
            <v>0</v>
          </cell>
          <cell r="AD21" t="str">
            <v>Taip</v>
          </cell>
          <cell r="AE21">
            <v>43159</v>
          </cell>
          <cell r="AF21">
            <v>196422.49</v>
          </cell>
          <cell r="AG21">
            <v>166959.10999999999</v>
          </cell>
          <cell r="AH21">
            <v>166959.10999999999</v>
          </cell>
          <cell r="AI21">
            <v>0</v>
          </cell>
          <cell r="AJ21">
            <v>29463.38</v>
          </cell>
        </row>
        <row r="22">
          <cell r="B22" t="str">
            <v>04.5.1-TID-R-516-11-0005</v>
          </cell>
          <cell r="C22">
            <v>43131</v>
          </cell>
          <cell r="D22">
            <v>43243</v>
          </cell>
          <cell r="E22" t="str">
            <v>Pėsčiųjų ir dviračių takų plėtra Simno seniūnijoje</v>
          </cell>
          <cell r="F22" t="str">
            <v>Baigtas</v>
          </cell>
          <cell r="G22" t="str">
            <v>11</v>
          </cell>
          <cell r="H22" t="str">
            <v>Alytaus rajono savivaldybės administracija</v>
          </cell>
          <cell r="I22" t="str">
            <v>Alytaus apskritis</v>
          </cell>
          <cell r="J22" t="str">
            <v>Alytaus raj.</v>
          </cell>
          <cell r="K22">
            <v>43126</v>
          </cell>
          <cell r="L22">
            <v>43585</v>
          </cell>
          <cell r="M22">
            <v>43822</v>
          </cell>
          <cell r="N22">
            <v>124244.29</v>
          </cell>
          <cell r="O22">
            <v>98949.56</v>
          </cell>
          <cell r="P22">
            <v>84107.13</v>
          </cell>
          <cell r="Q22">
            <v>85</v>
          </cell>
          <cell r="R22">
            <v>14842.43</v>
          </cell>
          <cell r="S22">
            <v>15</v>
          </cell>
          <cell r="T22">
            <v>98949.56</v>
          </cell>
          <cell r="U22">
            <v>100</v>
          </cell>
          <cell r="V22" t="str">
            <v>Taip</v>
          </cell>
          <cell r="W22">
            <v>43185</v>
          </cell>
          <cell r="X22" t="str">
            <v/>
          </cell>
          <cell r="Y22" t="str">
            <v/>
          </cell>
          <cell r="AA22">
            <v>84107.13</v>
          </cell>
          <cell r="AB22">
            <v>84107.13</v>
          </cell>
          <cell r="AC22">
            <v>0</v>
          </cell>
          <cell r="AD22" t="str">
            <v>Taip</v>
          </cell>
          <cell r="AE22">
            <v>43195</v>
          </cell>
          <cell r="AF22">
            <v>98949.56</v>
          </cell>
          <cell r="AG22">
            <v>84107.13</v>
          </cell>
          <cell r="AH22">
            <v>84107.13</v>
          </cell>
          <cell r="AI22">
            <v>0</v>
          </cell>
          <cell r="AJ22">
            <v>14842.43</v>
          </cell>
        </row>
        <row r="23">
          <cell r="B23" t="str">
            <v>04.5.1-TID-R-516-11-0006</v>
          </cell>
          <cell r="C23">
            <v>43508</v>
          </cell>
          <cell r="D23">
            <v>43615</v>
          </cell>
          <cell r="E23" t="str">
            <v>Dviračių ir pėsčiųjų tako, esančio šalia Ratnyčios upelio Druskininkų mieste, rekonstrukcija</v>
          </cell>
          <cell r="F23" t="str">
            <v>Įgyvendinama sutartis</v>
          </cell>
          <cell r="G23" t="str">
            <v>19</v>
          </cell>
          <cell r="H23" t="str">
            <v>Druskininkų savivaldybės administracija</v>
          </cell>
          <cell r="I23" t="str">
            <v>Alytaus apskritis</v>
          </cell>
          <cell r="J23" t="str">
            <v>Druskininkų</v>
          </cell>
          <cell r="K23">
            <v>42891</v>
          </cell>
          <cell r="L23">
            <v>44196</v>
          </cell>
          <cell r="M23">
            <v>44226</v>
          </cell>
          <cell r="N23">
            <v>223772.68</v>
          </cell>
          <cell r="O23">
            <v>199162.49</v>
          </cell>
          <cell r="P23">
            <v>56623</v>
          </cell>
          <cell r="Q23">
            <v>28.43</v>
          </cell>
          <cell r="R23">
            <v>142539.49</v>
          </cell>
          <cell r="S23">
            <v>71.569999999999993</v>
          </cell>
          <cell r="T23">
            <v>199162.49</v>
          </cell>
          <cell r="U23">
            <v>100</v>
          </cell>
          <cell r="V23" t="str">
            <v>Taip</v>
          </cell>
          <cell r="W23">
            <v>43587</v>
          </cell>
          <cell r="X23" t="str">
            <v/>
          </cell>
          <cell r="Y23" t="str">
            <v/>
          </cell>
          <cell r="AA23">
            <v>56623</v>
          </cell>
          <cell r="AB23">
            <v>56623</v>
          </cell>
          <cell r="AC23">
            <v>0</v>
          </cell>
          <cell r="AD23" t="str">
            <v>Taip</v>
          </cell>
          <cell r="AE23">
            <v>43592</v>
          </cell>
          <cell r="AF23">
            <v>180869.04</v>
          </cell>
          <cell r="AG23">
            <v>88923.51</v>
          </cell>
          <cell r="AH23">
            <v>88923.51</v>
          </cell>
          <cell r="AI23">
            <v>0</v>
          </cell>
          <cell r="AJ23">
            <v>91945.53</v>
          </cell>
        </row>
        <row r="24">
          <cell r="B24" t="str">
            <v>04.5.1-TID-R-514-11-0003</v>
          </cell>
          <cell r="C24">
            <v>43829</v>
          </cell>
          <cell r="D24">
            <v>43931</v>
          </cell>
          <cell r="E24" t="str">
            <v>Darnaus judumo priemonių diegimas Alytaus mieste</v>
          </cell>
          <cell r="F24" t="str">
            <v>Įgyvendinama sutartis</v>
          </cell>
          <cell r="G24" t="str">
            <v>20</v>
          </cell>
          <cell r="H24" t="str">
            <v>Alytaus miesto savivaldybės administracija</v>
          </cell>
          <cell r="I24" t="str">
            <v>Alytaus apskritis</v>
          </cell>
          <cell r="J24" t="str">
            <v>Alytaus miesto</v>
          </cell>
          <cell r="K24">
            <v>43208</v>
          </cell>
          <cell r="L24">
            <v>44530</v>
          </cell>
          <cell r="M24">
            <v>44560</v>
          </cell>
          <cell r="N24">
            <v>1121041.94</v>
          </cell>
          <cell r="O24">
            <v>1103372.7</v>
          </cell>
          <cell r="P24">
            <v>937866.79</v>
          </cell>
          <cell r="Q24">
            <v>85</v>
          </cell>
          <cell r="R24">
            <v>165505.91</v>
          </cell>
          <cell r="S24">
            <v>15</v>
          </cell>
          <cell r="T24">
            <v>1103372.7</v>
          </cell>
          <cell r="U24">
            <v>100</v>
          </cell>
          <cell r="V24" t="str">
            <v>Taip</v>
          </cell>
          <cell r="W24">
            <v>43889</v>
          </cell>
          <cell r="X24" t="str">
            <v/>
          </cell>
          <cell r="Y24" t="str">
            <v/>
          </cell>
          <cell r="AA24">
            <v>937866.79</v>
          </cell>
          <cell r="AB24">
            <v>937866.79</v>
          </cell>
          <cell r="AC24">
            <v>0</v>
          </cell>
          <cell r="AD24" t="str">
            <v>Taip</v>
          </cell>
          <cell r="AE24">
            <v>43896</v>
          </cell>
          <cell r="AF24">
            <v>1103372.7</v>
          </cell>
          <cell r="AG24">
            <v>937866.79</v>
          </cell>
          <cell r="AH24">
            <v>937866.79</v>
          </cell>
          <cell r="AI24">
            <v>0</v>
          </cell>
          <cell r="AJ24">
            <v>165505.91</v>
          </cell>
        </row>
        <row r="25">
          <cell r="B25" t="str">
            <v>04.5.1-TID-R-518-11-0001</v>
          </cell>
          <cell r="C25">
            <v>43342</v>
          </cell>
          <cell r="D25">
            <v>43514</v>
          </cell>
          <cell r="E25" t="str">
            <v>Ekologiškų transporto priemonių įsigijimas Lazdijų rajono savivaldybėje</v>
          </cell>
          <cell r="F25" t="str">
            <v>Nutraukta sutartis</v>
          </cell>
          <cell r="G25" t="str">
            <v>20</v>
          </cell>
          <cell r="H25" t="str">
            <v>Lazdijų rajono savivaldybės administracija</v>
          </cell>
          <cell r="I25" t="str">
            <v>Alytaus apskritis</v>
          </cell>
          <cell r="J25" t="str">
            <v>Lazdijų raj.</v>
          </cell>
          <cell r="K25">
            <v>42817</v>
          </cell>
          <cell r="L25">
            <v>44135</v>
          </cell>
          <cell r="M25">
            <v>44165</v>
          </cell>
          <cell r="N25">
            <v>262703.09999999998</v>
          </cell>
          <cell r="O25">
            <v>218160</v>
          </cell>
          <cell r="P25">
            <v>185436</v>
          </cell>
          <cell r="Q25">
            <v>85</v>
          </cell>
          <cell r="R25">
            <v>32724</v>
          </cell>
          <cell r="S25">
            <v>15</v>
          </cell>
          <cell r="T25">
            <v>218160</v>
          </cell>
          <cell r="U25">
            <v>100</v>
          </cell>
          <cell r="V25" t="str">
            <v>Taip</v>
          </cell>
          <cell r="W25">
            <v>43486</v>
          </cell>
          <cell r="X25" t="str">
            <v/>
          </cell>
          <cell r="Y25" t="str">
            <v/>
          </cell>
          <cell r="AA25">
            <v>185436</v>
          </cell>
          <cell r="AB25">
            <v>185436</v>
          </cell>
          <cell r="AC25">
            <v>0</v>
          </cell>
          <cell r="AD25" t="str">
            <v>Taip</v>
          </cell>
          <cell r="AE25">
            <v>43490</v>
          </cell>
          <cell r="AF25">
            <v>218160</v>
          </cell>
          <cell r="AG25">
            <v>185436</v>
          </cell>
          <cell r="AH25">
            <v>185436</v>
          </cell>
          <cell r="AI25">
            <v>0</v>
          </cell>
          <cell r="AJ25">
            <v>32724</v>
          </cell>
        </row>
        <row r="26">
          <cell r="B26" t="str">
            <v>04.5.1-TID-R-518-11-0002</v>
          </cell>
          <cell r="C26">
            <v>43343</v>
          </cell>
          <cell r="D26">
            <v>43514</v>
          </cell>
          <cell r="E26" t="str">
            <v>Ekologiškų transporto priemonių įsigijimas Druskininkų savivaldybėje</v>
          </cell>
          <cell r="F26" t="str">
            <v>Įgyvendinama sutartis</v>
          </cell>
          <cell r="G26" t="str">
            <v>36</v>
          </cell>
          <cell r="H26" t="str">
            <v>Druskininkų savivaldybės administracija</v>
          </cell>
          <cell r="I26" t="str">
            <v>Alytaus apskritis</v>
          </cell>
          <cell r="J26" t="str">
            <v>Druskininkų</v>
          </cell>
          <cell r="K26">
            <v>43509</v>
          </cell>
          <cell r="L26">
            <v>44620</v>
          </cell>
          <cell r="M26">
            <v>44650</v>
          </cell>
          <cell r="N26">
            <v>840036.45</v>
          </cell>
          <cell r="O26">
            <v>694245</v>
          </cell>
          <cell r="P26">
            <v>417548</v>
          </cell>
          <cell r="Q26">
            <v>60.14</v>
          </cell>
          <cell r="R26">
            <v>276697</v>
          </cell>
          <cell r="S26">
            <v>39.86</v>
          </cell>
          <cell r="T26">
            <v>694245</v>
          </cell>
          <cell r="U26">
            <v>100</v>
          </cell>
          <cell r="V26" t="str">
            <v>Taip</v>
          </cell>
          <cell r="W26">
            <v>43482</v>
          </cell>
          <cell r="X26" t="str">
            <v/>
          </cell>
          <cell r="Y26" t="str">
            <v/>
          </cell>
          <cell r="AA26">
            <v>417548</v>
          </cell>
          <cell r="AB26">
            <v>417548</v>
          </cell>
          <cell r="AC26">
            <v>0</v>
          </cell>
          <cell r="AD26" t="str">
            <v>Taip</v>
          </cell>
          <cell r="AE26">
            <v>43486</v>
          </cell>
          <cell r="AF26">
            <v>417548</v>
          </cell>
          <cell r="AG26">
            <v>417548</v>
          </cell>
          <cell r="AH26">
            <v>417548</v>
          </cell>
          <cell r="AI26">
            <v>0</v>
          </cell>
          <cell r="AJ26">
            <v>276697</v>
          </cell>
        </row>
        <row r="27">
          <cell r="B27" t="str">
            <v>04.5.1-TID-R-518-11-0003</v>
          </cell>
          <cell r="C27">
            <v>43644</v>
          </cell>
          <cell r="D27">
            <v>43725</v>
          </cell>
          <cell r="E27" t="str">
            <v>Nekenksmingų aplinkai viešojo transporto priemonių įsigijimas Alytaus mieste</v>
          </cell>
          <cell r="F27" t="str">
            <v>Įgyvendinama sutartis</v>
          </cell>
          <cell r="G27" t="str">
            <v>23</v>
          </cell>
          <cell r="H27" t="str">
            <v>Alytaus miesto savivaldybės administracija</v>
          </cell>
          <cell r="I27" t="str">
            <v>Alytaus apskritis</v>
          </cell>
          <cell r="J27" t="str">
            <v>Alytaus miesto</v>
          </cell>
          <cell r="K27">
            <v>43725</v>
          </cell>
          <cell r="L27">
            <v>44439</v>
          </cell>
          <cell r="M27">
            <v>44469</v>
          </cell>
          <cell r="N27">
            <v>492833</v>
          </cell>
          <cell r="O27">
            <v>407300</v>
          </cell>
          <cell r="P27">
            <v>345177</v>
          </cell>
          <cell r="Q27">
            <v>84.75</v>
          </cell>
          <cell r="R27">
            <v>62123</v>
          </cell>
          <cell r="S27">
            <v>15.25</v>
          </cell>
          <cell r="T27">
            <v>407300</v>
          </cell>
          <cell r="U27">
            <v>100</v>
          </cell>
          <cell r="V27" t="str">
            <v>Taip</v>
          </cell>
          <cell r="W27">
            <v>43700</v>
          </cell>
          <cell r="X27" t="str">
            <v/>
          </cell>
          <cell r="Y27" t="str">
            <v/>
          </cell>
          <cell r="AA27">
            <v>345177</v>
          </cell>
          <cell r="AB27">
            <v>345177</v>
          </cell>
          <cell r="AC27">
            <v>0</v>
          </cell>
          <cell r="AD27" t="str">
            <v>Taip</v>
          </cell>
          <cell r="AE27">
            <v>43706</v>
          </cell>
          <cell r="AF27">
            <v>345177</v>
          </cell>
          <cell r="AG27">
            <v>345177</v>
          </cell>
          <cell r="AH27">
            <v>345177</v>
          </cell>
          <cell r="AI27">
            <v>0</v>
          </cell>
          <cell r="AJ27">
            <v>62123</v>
          </cell>
        </row>
        <row r="28">
          <cell r="B28" t="str">
            <v>05.1.1-APVA-R-007-11-0001</v>
          </cell>
          <cell r="C28">
            <v>42726</v>
          </cell>
          <cell r="D28">
            <v>42815</v>
          </cell>
          <cell r="E28" t="str">
            <v>Paviršinių nuotekų sistemų tvarkymas Alytaus mieste</v>
          </cell>
          <cell r="F28" t="str">
            <v>Įgyvendinama sutartis</v>
          </cell>
          <cell r="G28" t="str">
            <v>52</v>
          </cell>
          <cell r="H28" t="str">
            <v>Uždaroji akcinė bendrovė "Dzūkijos vandenys"</v>
          </cell>
          <cell r="I28" t="str">
            <v>Alytaus apskritis</v>
          </cell>
          <cell r="J28" t="str">
            <v>Alytaus miesto</v>
          </cell>
          <cell r="K28">
            <v>42724</v>
          </cell>
          <cell r="L28">
            <v>44407</v>
          </cell>
          <cell r="M28">
            <v>44438</v>
          </cell>
          <cell r="N28">
            <v>3399378.95</v>
          </cell>
          <cell r="O28">
            <v>2809404.09</v>
          </cell>
          <cell r="P28">
            <v>2387993.48</v>
          </cell>
          <cell r="Q28">
            <v>85</v>
          </cell>
          <cell r="R28">
            <v>421410.61</v>
          </cell>
          <cell r="S28">
            <v>15</v>
          </cell>
          <cell r="T28">
            <v>2809404.09</v>
          </cell>
          <cell r="U28">
            <v>100</v>
          </cell>
          <cell r="V28" t="str">
            <v>Taip</v>
          </cell>
          <cell r="W28">
            <v>42786</v>
          </cell>
          <cell r="X28" t="str">
            <v/>
          </cell>
          <cell r="Y28" t="str">
            <v/>
          </cell>
          <cell r="AA28">
            <v>3399493.48</v>
          </cell>
          <cell r="AB28">
            <v>3399493.48</v>
          </cell>
          <cell r="AC28">
            <v>0</v>
          </cell>
          <cell r="AD28" t="str">
            <v>Taip</v>
          </cell>
          <cell r="AE28">
            <v>43424</v>
          </cell>
          <cell r="AF28">
            <v>3399493.48</v>
          </cell>
          <cell r="AG28">
            <v>3399493.48</v>
          </cell>
          <cell r="AH28">
            <v>3399493.48</v>
          </cell>
          <cell r="AI28">
            <v>0</v>
          </cell>
          <cell r="AJ28">
            <v>604433.24</v>
          </cell>
        </row>
        <row r="29">
          <cell r="B29" t="str">
            <v>05.2.1-APVA-R-008-11-0001</v>
          </cell>
          <cell r="C29">
            <v>42832</v>
          </cell>
          <cell r="D29">
            <v>42957</v>
          </cell>
          <cell r="E29" t="str">
            <v>Komunalinių atliekų tvarkymo infrastruktūros plėtra Alytaus regione</v>
          </cell>
          <cell r="F29" t="str">
            <v>Įgyvendinama sutartis</v>
          </cell>
          <cell r="G29" t="str">
            <v>53</v>
          </cell>
          <cell r="H29" t="str">
            <v>UAB Alytaus regiono atliekų tvarkymo centras</v>
          </cell>
          <cell r="I29" t="str">
            <v>Alytaus apskritis</v>
          </cell>
          <cell r="J29" t="str">
            <v>Alytaus miesto</v>
          </cell>
          <cell r="K29">
            <v>42957</v>
          </cell>
          <cell r="L29">
            <v>44561</v>
          </cell>
          <cell r="M29">
            <v>44592</v>
          </cell>
          <cell r="N29">
            <v>5340030.33</v>
          </cell>
          <cell r="O29">
            <v>4130687.05</v>
          </cell>
          <cell r="P29">
            <v>3352807.77</v>
          </cell>
          <cell r="Q29">
            <v>81.17</v>
          </cell>
          <cell r="R29">
            <v>777879.28</v>
          </cell>
          <cell r="S29">
            <v>18.829999999999998</v>
          </cell>
          <cell r="T29">
            <v>4130687.05</v>
          </cell>
          <cell r="U29">
            <v>100</v>
          </cell>
          <cell r="V29" t="str">
            <v>Taip</v>
          </cell>
          <cell r="W29">
            <v>42923</v>
          </cell>
          <cell r="X29" t="str">
            <v/>
          </cell>
          <cell r="Y29" t="str">
            <v/>
          </cell>
          <cell r="AA29">
            <v>3352807.77</v>
          </cell>
          <cell r="AB29">
            <v>3352807.77</v>
          </cell>
          <cell r="AC29">
            <v>0</v>
          </cell>
          <cell r="AD29" t="str">
            <v>Taip</v>
          </cell>
          <cell r="AE29">
            <v>42943</v>
          </cell>
          <cell r="AF29">
            <v>3352807.77</v>
          </cell>
          <cell r="AG29">
            <v>3352807.77</v>
          </cell>
          <cell r="AH29">
            <v>3352807.77</v>
          </cell>
          <cell r="AI29">
            <v>0</v>
          </cell>
          <cell r="AJ29">
            <v>1009561.63</v>
          </cell>
        </row>
        <row r="30">
          <cell r="B30" t="str">
            <v>05.3.2-APVA-R-014-11-0001</v>
          </cell>
          <cell r="C30">
            <v>42671</v>
          </cell>
          <cell r="D30">
            <v>42766</v>
          </cell>
          <cell r="E30" t="str">
            <v>Geriamojo vandens tiekimo ir nuotekų tvarkymo sistemų renovavimas ir plėtra Varėnos rajone</v>
          </cell>
          <cell r="F30" t="str">
            <v>Įgyvendinama sutartis</v>
          </cell>
          <cell r="G30" t="str">
            <v>42</v>
          </cell>
          <cell r="H30" t="str">
            <v>Uždaroji akcinė bendrovė "Varėnos vandenys"</v>
          </cell>
          <cell r="I30" t="str">
            <v>Alytaus apskritis</v>
          </cell>
          <cell r="J30" t="str">
            <v>Varėnos raj.</v>
          </cell>
          <cell r="K30">
            <v>42044</v>
          </cell>
          <cell r="L30">
            <v>44043</v>
          </cell>
          <cell r="M30">
            <v>44347</v>
          </cell>
          <cell r="N30">
            <v>3000755.51</v>
          </cell>
          <cell r="O30">
            <v>2477103.23</v>
          </cell>
          <cell r="P30">
            <v>1614228.26</v>
          </cell>
          <cell r="Q30">
            <v>65.17</v>
          </cell>
          <cell r="R30">
            <v>862874.97</v>
          </cell>
          <cell r="S30">
            <v>34.83</v>
          </cell>
          <cell r="T30">
            <v>2477103.23</v>
          </cell>
          <cell r="U30">
            <v>100</v>
          </cell>
          <cell r="V30" t="str">
            <v>Taip</v>
          </cell>
          <cell r="W30">
            <v>42697</v>
          </cell>
          <cell r="X30" t="str">
            <v/>
          </cell>
          <cell r="Y30" t="str">
            <v/>
          </cell>
          <cell r="AA30">
            <v>1614228.26</v>
          </cell>
          <cell r="AB30">
            <v>1614228.26</v>
          </cell>
          <cell r="AC30">
            <v>0</v>
          </cell>
          <cell r="AD30" t="str">
            <v>Taip</v>
          </cell>
          <cell r="AE30">
            <v>42726</v>
          </cell>
          <cell r="AF30">
            <v>1614228.26</v>
          </cell>
          <cell r="AG30">
            <v>1614228.26</v>
          </cell>
          <cell r="AH30">
            <v>1614228.26</v>
          </cell>
          <cell r="AI30">
            <v>0</v>
          </cell>
          <cell r="AJ30">
            <v>859540.92</v>
          </cell>
        </row>
        <row r="31">
          <cell r="B31" t="str">
            <v>05.3.2-APVA-R-014-11-0002</v>
          </cell>
          <cell r="C31">
            <v>42674</v>
          </cell>
          <cell r="D31">
            <v>42726</v>
          </cell>
          <cell r="E31" t="str">
            <v>Geriamojo vandens ir nuotekų tvarkymo sistemų renovavimas Alytaus mieste</v>
          </cell>
          <cell r="F31" t="str">
            <v>Įgyvendinama sutartis</v>
          </cell>
          <cell r="G31" t="str">
            <v>60</v>
          </cell>
          <cell r="H31" t="str">
            <v>Uždaroji akcinė bendrovė "Dzūkijos vandenys"</v>
          </cell>
          <cell r="I31" t="str">
            <v>Alytaus apskritis</v>
          </cell>
          <cell r="J31" t="str">
            <v>Alytaus miesto</v>
          </cell>
          <cell r="K31">
            <v>42173</v>
          </cell>
          <cell r="L31">
            <v>44561</v>
          </cell>
          <cell r="M31">
            <v>44592</v>
          </cell>
          <cell r="N31">
            <v>7252640.4299999997</v>
          </cell>
          <cell r="O31">
            <v>5993883</v>
          </cell>
          <cell r="P31">
            <v>2645996.25</v>
          </cell>
          <cell r="Q31">
            <v>44.14</v>
          </cell>
          <cell r="R31">
            <v>3347886.75</v>
          </cell>
          <cell r="S31">
            <v>55.86</v>
          </cell>
          <cell r="T31">
            <v>5993883</v>
          </cell>
          <cell r="U31">
            <v>100</v>
          </cell>
          <cell r="V31" t="str">
            <v>Taip</v>
          </cell>
          <cell r="W31">
            <v>42716</v>
          </cell>
          <cell r="X31" t="str">
            <v/>
          </cell>
          <cell r="Y31" t="str">
            <v/>
          </cell>
          <cell r="AA31">
            <v>2696984.31</v>
          </cell>
          <cell r="AB31">
            <v>2696984.31</v>
          </cell>
          <cell r="AC31">
            <v>0</v>
          </cell>
          <cell r="AD31" t="str">
            <v>Taip</v>
          </cell>
          <cell r="AE31">
            <v>42720</v>
          </cell>
          <cell r="AF31">
            <v>2696984.31</v>
          </cell>
          <cell r="AG31">
            <v>2696984.31</v>
          </cell>
          <cell r="AH31">
            <v>2696984.31</v>
          </cell>
          <cell r="AI31">
            <v>0</v>
          </cell>
          <cell r="AJ31">
            <v>2877132.06</v>
          </cell>
        </row>
        <row r="32">
          <cell r="B32" t="str">
            <v>05.3.2-APVA-R-014-11-0003</v>
          </cell>
          <cell r="C32">
            <v>42682</v>
          </cell>
          <cell r="D32">
            <v>42810</v>
          </cell>
          <cell r="E32" t="str">
            <v>Vandens tiekimo ir nuotekų šalinimo infrastruktūros renovavimas ir plėtra Druskininkų savivaldybėje</v>
          </cell>
          <cell r="F32" t="str">
            <v>Įgyvendinama sutartis</v>
          </cell>
          <cell r="G32" t="str">
            <v>57</v>
          </cell>
          <cell r="H32" t="str">
            <v>UAB "Druskininkų vandenys"</v>
          </cell>
          <cell r="I32" t="str">
            <v>Alytaus apskritis</v>
          </cell>
          <cell r="J32" t="str">
            <v>Druskininkų</v>
          </cell>
          <cell r="K32">
            <v>41978</v>
          </cell>
          <cell r="L32">
            <v>44541</v>
          </cell>
          <cell r="M32">
            <v>44572</v>
          </cell>
          <cell r="N32">
            <v>2856172.33</v>
          </cell>
          <cell r="O32">
            <v>2359811.84</v>
          </cell>
          <cell r="P32">
            <v>1479103.09</v>
          </cell>
          <cell r="Q32">
            <v>62.68</v>
          </cell>
          <cell r="R32">
            <v>880708.75</v>
          </cell>
          <cell r="S32">
            <v>37.32</v>
          </cell>
          <cell r="T32">
            <v>2359811.84</v>
          </cell>
          <cell r="U32">
            <v>100</v>
          </cell>
          <cell r="V32" t="str">
            <v>Taip</v>
          </cell>
          <cell r="W32">
            <v>42734</v>
          </cell>
          <cell r="X32" t="str">
            <v/>
          </cell>
          <cell r="Y32" t="str">
            <v/>
          </cell>
          <cell r="AA32">
            <v>2874174.73</v>
          </cell>
          <cell r="AB32">
            <v>2874174.73</v>
          </cell>
          <cell r="AC32">
            <v>0</v>
          </cell>
          <cell r="AD32" t="str">
            <v>Taip</v>
          </cell>
          <cell r="AE32">
            <v>42760</v>
          </cell>
          <cell r="AF32">
            <v>2856507.65</v>
          </cell>
          <cell r="AG32">
            <v>2856507.65</v>
          </cell>
          <cell r="AH32">
            <v>2856507.65</v>
          </cell>
          <cell r="AI32">
            <v>0</v>
          </cell>
          <cell r="AJ32">
            <v>2256471.5699999998</v>
          </cell>
        </row>
        <row r="33">
          <cell r="B33" t="str">
            <v>05.3.2-APVA-R-014-11-0004</v>
          </cell>
          <cell r="C33">
            <v>42734</v>
          </cell>
          <cell r="D33">
            <v>42818</v>
          </cell>
          <cell r="E33" t="str">
            <v>Geriamojo vandens tiekimo ir nuotekų tvarkymo sistemų renovavimas ir plėtra Lazdijų rajono savivaldybėje</v>
          </cell>
          <cell r="F33" t="str">
            <v>Įgyvendinama sutartis</v>
          </cell>
          <cell r="G33" t="str">
            <v>48</v>
          </cell>
          <cell r="H33" t="str">
            <v>Uždaroji akcinė bendrovė "Lazdijų vanduo"</v>
          </cell>
          <cell r="I33" t="str">
            <v>Alytaus apskritis</v>
          </cell>
          <cell r="J33" t="str">
            <v>Lazdijų raj.</v>
          </cell>
          <cell r="K33">
            <v>42818</v>
          </cell>
          <cell r="L33">
            <v>44286</v>
          </cell>
          <cell r="M33">
            <v>44316</v>
          </cell>
          <cell r="N33">
            <v>1558755.81</v>
          </cell>
          <cell r="O33">
            <v>1288228.01</v>
          </cell>
          <cell r="P33">
            <v>790102</v>
          </cell>
          <cell r="Q33">
            <v>61.33</v>
          </cell>
          <cell r="R33">
            <v>498126.01</v>
          </cell>
          <cell r="S33">
            <v>38.67</v>
          </cell>
          <cell r="T33">
            <v>1288228.01</v>
          </cell>
          <cell r="U33">
            <v>100</v>
          </cell>
          <cell r="V33" t="str">
            <v>Taip</v>
          </cell>
          <cell r="W33">
            <v>42794</v>
          </cell>
          <cell r="X33" t="str">
            <v/>
          </cell>
          <cell r="Y33" t="str">
            <v/>
          </cell>
          <cell r="AA33">
            <v>796102</v>
          </cell>
          <cell r="AB33">
            <v>796102</v>
          </cell>
          <cell r="AC33">
            <v>0</v>
          </cell>
          <cell r="AD33" t="str">
            <v>Taip</v>
          </cell>
          <cell r="AE33">
            <v>42802</v>
          </cell>
          <cell r="AF33">
            <v>796102</v>
          </cell>
          <cell r="AG33">
            <v>796102</v>
          </cell>
          <cell r="AH33">
            <v>796102</v>
          </cell>
          <cell r="AI33">
            <v>0</v>
          </cell>
          <cell r="AJ33">
            <v>502671.75</v>
          </cell>
        </row>
        <row r="34">
          <cell r="B34" t="str">
            <v>05.3.2-APVA-R-014-11-0005</v>
          </cell>
          <cell r="C34">
            <v>42919</v>
          </cell>
          <cell r="D34">
            <v>43146</v>
          </cell>
          <cell r="E34" t="str">
            <v>Vandens tiekimo ir nuotekų tvarkymo infrastruktūros plėtra Alytaus rajone (Krokialaukyje)</v>
          </cell>
          <cell r="F34" t="str">
            <v>Įgyvendinama sutartis</v>
          </cell>
          <cell r="G34" t="str">
            <v>48</v>
          </cell>
          <cell r="H34" t="str">
            <v>Alytaus rajono savivaldybės įmonė "Simno komunalininkas"</v>
          </cell>
          <cell r="I34" t="str">
            <v>Alytaus apskritis</v>
          </cell>
          <cell r="J34" t="str">
            <v>Alytaus raj.</v>
          </cell>
          <cell r="K34">
            <v>42403</v>
          </cell>
          <cell r="L34">
            <v>44598</v>
          </cell>
          <cell r="M34">
            <v>44628</v>
          </cell>
          <cell r="N34">
            <v>1792010</v>
          </cell>
          <cell r="O34">
            <v>1481000</v>
          </cell>
          <cell r="P34">
            <v>867744</v>
          </cell>
          <cell r="Q34">
            <v>58.59</v>
          </cell>
          <cell r="R34">
            <v>613256</v>
          </cell>
          <cell r="S34">
            <v>41.41</v>
          </cell>
          <cell r="T34">
            <v>1481000</v>
          </cell>
          <cell r="U34">
            <v>100</v>
          </cell>
          <cell r="V34" t="str">
            <v>Taip</v>
          </cell>
          <cell r="W34">
            <v>43003</v>
          </cell>
          <cell r="X34" t="str">
            <v/>
          </cell>
          <cell r="Y34" t="str">
            <v/>
          </cell>
          <cell r="AA34">
            <v>920475</v>
          </cell>
          <cell r="AB34">
            <v>920475</v>
          </cell>
          <cell r="AC34">
            <v>0</v>
          </cell>
          <cell r="AD34" t="str">
            <v>Taip</v>
          </cell>
          <cell r="AE34">
            <v>43011</v>
          </cell>
          <cell r="AF34">
            <v>920475</v>
          </cell>
          <cell r="AG34">
            <v>920475</v>
          </cell>
          <cell r="AH34">
            <v>920475</v>
          </cell>
          <cell r="AI34">
            <v>0</v>
          </cell>
          <cell r="AJ34">
            <v>650525</v>
          </cell>
        </row>
        <row r="35">
          <cell r="B35" t="str">
            <v>05.4.1-LVPA-R-821-11-0001</v>
          </cell>
          <cell r="C35">
            <v>42706</v>
          </cell>
          <cell r="D35">
            <v>42811</v>
          </cell>
          <cell r="E35" t="str">
            <v>Turizmo trasų ir maršrutų informacinės infrastruktūros plėtra Lazdijų, Varėnos rajonų ir Druskininkų savivaldybėse</v>
          </cell>
          <cell r="F35" t="str">
            <v>Baigtas</v>
          </cell>
          <cell r="G35" t="str">
            <v>30</v>
          </cell>
          <cell r="H35" t="str">
            <v>Lazdijų rajono savivaldybės administracija</v>
          </cell>
          <cell r="I35" t="str">
            <v>Alytaus apskritis</v>
          </cell>
          <cell r="J35" t="str">
            <v>Lazdijų raj.</v>
          </cell>
          <cell r="K35">
            <v>42811</v>
          </cell>
          <cell r="L35">
            <v>43722</v>
          </cell>
          <cell r="M35">
            <v>43752</v>
          </cell>
          <cell r="N35">
            <v>288106</v>
          </cell>
          <cell r="O35">
            <v>288106</v>
          </cell>
          <cell r="P35">
            <v>244890.1</v>
          </cell>
          <cell r="Q35">
            <v>85</v>
          </cell>
          <cell r="R35">
            <v>43215.9</v>
          </cell>
          <cell r="S35">
            <v>15</v>
          </cell>
          <cell r="T35">
            <v>288106</v>
          </cell>
          <cell r="U35">
            <v>100</v>
          </cell>
          <cell r="V35" t="str">
            <v>Taip</v>
          </cell>
          <cell r="W35">
            <v>42765</v>
          </cell>
          <cell r="X35" t="str">
            <v/>
          </cell>
          <cell r="Y35" t="str">
            <v/>
          </cell>
          <cell r="AA35">
            <v>244890.1</v>
          </cell>
          <cell r="AB35">
            <v>244890.1</v>
          </cell>
          <cell r="AC35">
            <v>0</v>
          </cell>
          <cell r="AD35" t="str">
            <v>Taip</v>
          </cell>
          <cell r="AE35">
            <v>42786</v>
          </cell>
          <cell r="AF35">
            <v>288106</v>
          </cell>
          <cell r="AG35">
            <v>244890.1</v>
          </cell>
          <cell r="AH35">
            <v>244890.1</v>
          </cell>
          <cell r="AI35">
            <v>0</v>
          </cell>
          <cell r="AJ35">
            <v>43215.9</v>
          </cell>
        </row>
        <row r="36">
          <cell r="B36" t="str">
            <v>05.4.1-LVPA-R-821-11-0002</v>
          </cell>
          <cell r="C36">
            <v>42755</v>
          </cell>
          <cell r="D36">
            <v>42835</v>
          </cell>
          <cell r="E36" t="str">
            <v>Alytaus regiono turizmo informacinės infrastruktūros plėtra</v>
          </cell>
          <cell r="F36" t="str">
            <v>Įgyvendinama sutartis</v>
          </cell>
          <cell r="G36" t="str">
            <v>49</v>
          </cell>
          <cell r="H36" t="str">
            <v>Alytaus miesto savivaldybės administracija</v>
          </cell>
          <cell r="I36" t="str">
            <v>Alytaus apskritis</v>
          </cell>
          <cell r="J36" t="str">
            <v>Alytaus miesto</v>
          </cell>
          <cell r="K36">
            <v>42835</v>
          </cell>
          <cell r="L36">
            <v>44316</v>
          </cell>
          <cell r="M36">
            <v>44377</v>
          </cell>
          <cell r="N36">
            <v>208223.53</v>
          </cell>
          <cell r="O36">
            <v>208223.53</v>
          </cell>
          <cell r="P36">
            <v>176990</v>
          </cell>
          <cell r="Q36">
            <v>85</v>
          </cell>
          <cell r="R36">
            <v>31233.53</v>
          </cell>
          <cell r="S36">
            <v>15</v>
          </cell>
          <cell r="T36">
            <v>208223.53</v>
          </cell>
          <cell r="U36">
            <v>100</v>
          </cell>
          <cell r="V36" t="str">
            <v>Taip</v>
          </cell>
          <cell r="W36">
            <v>42800</v>
          </cell>
          <cell r="X36" t="str">
            <v/>
          </cell>
          <cell r="Y36" t="str">
            <v/>
          </cell>
          <cell r="AA36">
            <v>176990</v>
          </cell>
          <cell r="AB36">
            <v>176990</v>
          </cell>
          <cell r="AC36">
            <v>0</v>
          </cell>
          <cell r="AD36" t="str">
            <v>Taip</v>
          </cell>
          <cell r="AE36">
            <v>42816</v>
          </cell>
          <cell r="AF36">
            <v>208223.53</v>
          </cell>
          <cell r="AG36">
            <v>176990</v>
          </cell>
          <cell r="AH36">
            <v>176990</v>
          </cell>
          <cell r="AI36">
            <v>0</v>
          </cell>
          <cell r="AJ36">
            <v>31233.53</v>
          </cell>
        </row>
        <row r="37">
          <cell r="B37" t="str">
            <v>05.4.1-LVPA-R-821-11-0003</v>
          </cell>
          <cell r="C37">
            <v>43553</v>
          </cell>
          <cell r="D37">
            <v>43635</v>
          </cell>
          <cell r="E37" t="str">
            <v>Turizmo trasų ir maršrutų informacinės infrastruktūros plėtra Lazdijų, Varėnos rajonų ir Druskininkų savivaldybėse, II etapas</v>
          </cell>
          <cell r="F37" t="str">
            <v>Įgyvendinama sutartis</v>
          </cell>
          <cell r="G37" t="str">
            <v>24</v>
          </cell>
          <cell r="H37" t="str">
            <v>Lazdijų rajono savivaldybės administracija</v>
          </cell>
          <cell r="I37" t="str">
            <v>Alytaus apskritis</v>
          </cell>
          <cell r="J37" t="str">
            <v>Lazdijų raj.</v>
          </cell>
          <cell r="K37">
            <v>43635</v>
          </cell>
          <cell r="L37">
            <v>44365</v>
          </cell>
          <cell r="M37">
            <v>44396</v>
          </cell>
          <cell r="N37">
            <v>222988.12</v>
          </cell>
          <cell r="O37">
            <v>222988.12</v>
          </cell>
          <cell r="P37">
            <v>189539.9</v>
          </cell>
          <cell r="Q37">
            <v>85</v>
          </cell>
          <cell r="R37">
            <v>33448.22</v>
          </cell>
          <cell r="S37">
            <v>15</v>
          </cell>
          <cell r="T37">
            <v>222988.12</v>
          </cell>
          <cell r="U37">
            <v>100</v>
          </cell>
          <cell r="V37" t="str">
            <v>Taip</v>
          </cell>
          <cell r="W37">
            <v>43601</v>
          </cell>
          <cell r="X37" t="str">
            <v/>
          </cell>
          <cell r="Y37" t="str">
            <v/>
          </cell>
          <cell r="AA37">
            <v>189539.9</v>
          </cell>
          <cell r="AB37">
            <v>189539.9</v>
          </cell>
          <cell r="AC37">
            <v>0</v>
          </cell>
          <cell r="AD37" t="str">
            <v>Taip</v>
          </cell>
          <cell r="AE37">
            <v>43613</v>
          </cell>
          <cell r="AF37">
            <v>222988.12</v>
          </cell>
          <cell r="AG37">
            <v>189539.9</v>
          </cell>
          <cell r="AH37">
            <v>189539.9</v>
          </cell>
          <cell r="AI37">
            <v>0</v>
          </cell>
          <cell r="AJ37">
            <v>33448.22</v>
          </cell>
        </row>
        <row r="38">
          <cell r="B38" t="str">
            <v>05.4.1-CPVA-R-302-11-0001</v>
          </cell>
          <cell r="C38">
            <v>43178</v>
          </cell>
          <cell r="D38">
            <v>43335</v>
          </cell>
          <cell r="E38" t="str">
            <v>Motiejaus Gustaičio memorialinio namo kompleksinis sutvarkymas</v>
          </cell>
          <cell r="F38" t="str">
            <v>Įgyvendinama sutartis</v>
          </cell>
          <cell r="G38" t="str">
            <v>32</v>
          </cell>
          <cell r="H38" t="str">
            <v>Lazdijų rajono savivaldybės administracija</v>
          </cell>
          <cell r="I38" t="str">
            <v>Alytaus apskritis</v>
          </cell>
          <cell r="J38" t="str">
            <v>Lazdijų raj.</v>
          </cell>
          <cell r="K38">
            <v>42501</v>
          </cell>
          <cell r="L38">
            <v>44316</v>
          </cell>
          <cell r="M38">
            <v>44346</v>
          </cell>
          <cell r="N38">
            <v>242419</v>
          </cell>
          <cell r="O38">
            <v>242419</v>
          </cell>
          <cell r="P38">
            <v>206056</v>
          </cell>
          <cell r="Q38">
            <v>85</v>
          </cell>
          <cell r="R38">
            <v>36363</v>
          </cell>
          <cell r="S38">
            <v>15</v>
          </cell>
          <cell r="T38">
            <v>242419</v>
          </cell>
          <cell r="U38">
            <v>100</v>
          </cell>
          <cell r="V38" t="str">
            <v>Taip</v>
          </cell>
          <cell r="W38">
            <v>43237</v>
          </cell>
          <cell r="X38" t="str">
            <v/>
          </cell>
          <cell r="Y38" t="str">
            <v/>
          </cell>
          <cell r="AA38">
            <v>206056</v>
          </cell>
          <cell r="AB38">
            <v>206056</v>
          </cell>
          <cell r="AC38">
            <v>0</v>
          </cell>
          <cell r="AD38" t="str">
            <v>Taip</v>
          </cell>
          <cell r="AE38">
            <v>43252</v>
          </cell>
          <cell r="AF38">
            <v>242419</v>
          </cell>
          <cell r="AG38">
            <v>206056</v>
          </cell>
          <cell r="AH38">
            <v>206056</v>
          </cell>
          <cell r="AI38">
            <v>0</v>
          </cell>
          <cell r="AJ38">
            <v>36363</v>
          </cell>
        </row>
        <row r="39">
          <cell r="B39" t="str">
            <v>05.4.1-CPVA-R-302-11-0002</v>
          </cell>
          <cell r="C39">
            <v>43189</v>
          </cell>
          <cell r="D39">
            <v>43285</v>
          </cell>
          <cell r="E39" t="str">
            <v>Mažosios dailės galerijos, M.K.Čiurlionio g. 37, Druskininkai, modernizavimas ir pritaikymas kultūros poreikiams</v>
          </cell>
          <cell r="F39" t="str">
            <v>Įgyvendinama sutartis</v>
          </cell>
          <cell r="G39" t="str">
            <v>26</v>
          </cell>
          <cell r="H39" t="str">
            <v>Druskininkų savivaldybės administracija</v>
          </cell>
          <cell r="I39" t="str">
            <v>Alytaus apskritis</v>
          </cell>
          <cell r="J39" t="str">
            <v>Druskininkų</v>
          </cell>
          <cell r="K39">
            <v>43039</v>
          </cell>
          <cell r="L39">
            <v>44074</v>
          </cell>
          <cell r="M39">
            <v>44104</v>
          </cell>
          <cell r="N39">
            <v>304124.37</v>
          </cell>
          <cell r="O39">
            <v>297670.40999999997</v>
          </cell>
          <cell r="P39">
            <v>206056</v>
          </cell>
          <cell r="Q39">
            <v>69.22</v>
          </cell>
          <cell r="R39">
            <v>91614.41</v>
          </cell>
          <cell r="S39">
            <v>30.78</v>
          </cell>
          <cell r="T39">
            <v>297670.40999999997</v>
          </cell>
          <cell r="U39">
            <v>100</v>
          </cell>
          <cell r="V39" t="str">
            <v>Taip</v>
          </cell>
          <cell r="W39">
            <v>43241</v>
          </cell>
          <cell r="X39" t="str">
            <v/>
          </cell>
          <cell r="Y39" t="str">
            <v/>
          </cell>
          <cell r="AA39">
            <v>206056</v>
          </cell>
          <cell r="AB39">
            <v>206056</v>
          </cell>
          <cell r="AC39">
            <v>0</v>
          </cell>
          <cell r="AD39" t="str">
            <v>Taip</v>
          </cell>
          <cell r="AE39">
            <v>43252</v>
          </cell>
          <cell r="AF39">
            <v>297670.40999999997</v>
          </cell>
          <cell r="AG39">
            <v>206056</v>
          </cell>
          <cell r="AH39">
            <v>206056</v>
          </cell>
          <cell r="AI39">
            <v>0</v>
          </cell>
          <cell r="AJ39">
            <v>91614.41</v>
          </cell>
        </row>
        <row r="40">
          <cell r="B40" t="str">
            <v>05.4.1-CPVA-R-302-11-0003</v>
          </cell>
          <cell r="C40">
            <v>43189</v>
          </cell>
          <cell r="D40">
            <v>43276</v>
          </cell>
          <cell r="E40" t="str">
            <v>Buvusios sinagogos pastato Kauno g. 9 Alytuje rekonstravimas ir aplinkinės teritorijos sutvarkymas</v>
          </cell>
          <cell r="F40" t="str">
            <v>Įgyvendinama sutartis</v>
          </cell>
          <cell r="G40" t="str">
            <v>30</v>
          </cell>
          <cell r="H40" t="str">
            <v>Alytaus miesto savivaldybės administracija</v>
          </cell>
          <cell r="I40" t="str">
            <v>Alytaus apskritis</v>
          </cell>
          <cell r="J40" t="str">
            <v>Alytaus miesto</v>
          </cell>
          <cell r="K40">
            <v>43276</v>
          </cell>
          <cell r="L40">
            <v>44196</v>
          </cell>
          <cell r="M40">
            <v>44226</v>
          </cell>
          <cell r="N40">
            <v>444560.16</v>
          </cell>
          <cell r="O40">
            <v>444560.16</v>
          </cell>
          <cell r="P40">
            <v>206056</v>
          </cell>
          <cell r="Q40">
            <v>46.35</v>
          </cell>
          <cell r="R40">
            <v>238504.16</v>
          </cell>
          <cell r="S40">
            <v>53.65</v>
          </cell>
          <cell r="T40">
            <v>444560.16</v>
          </cell>
          <cell r="U40">
            <v>100</v>
          </cell>
          <cell r="V40" t="str">
            <v>Taip</v>
          </cell>
          <cell r="W40">
            <v>43243</v>
          </cell>
          <cell r="X40" t="str">
            <v/>
          </cell>
          <cell r="Y40" t="str">
            <v/>
          </cell>
          <cell r="AA40">
            <v>206056</v>
          </cell>
          <cell r="AB40">
            <v>206056</v>
          </cell>
          <cell r="AC40">
            <v>0</v>
          </cell>
          <cell r="AD40" t="str">
            <v>Taip</v>
          </cell>
          <cell r="AE40">
            <v>43252</v>
          </cell>
          <cell r="AF40">
            <v>444560.16</v>
          </cell>
          <cell r="AG40">
            <v>206056</v>
          </cell>
          <cell r="AH40">
            <v>206056</v>
          </cell>
          <cell r="AI40">
            <v>0</v>
          </cell>
          <cell r="AJ40">
            <v>238504.16</v>
          </cell>
        </row>
        <row r="41">
          <cell r="B41" t="str">
            <v>05.4.1-CPVA-R-302-11-0004</v>
          </cell>
          <cell r="C41">
            <v>43189</v>
          </cell>
          <cell r="D41">
            <v>43427</v>
          </cell>
          <cell r="E41" t="str">
            <v>Kurnėnų Lauryno Radziukyno mokyklos pritaikymas kultūrinėms ir turistinėms veikloms</v>
          </cell>
          <cell r="F41" t="str">
            <v>Įgyvendinama sutartis</v>
          </cell>
          <cell r="G41" t="str">
            <v>24</v>
          </cell>
          <cell r="H41" t="str">
            <v>Alytaus rajono savivaldybės administracija</v>
          </cell>
          <cell r="I41" t="str">
            <v>Alytaus apskritis</v>
          </cell>
          <cell r="J41" t="str">
            <v>Alytaus raj.</v>
          </cell>
          <cell r="K41">
            <v>43427</v>
          </cell>
          <cell r="L41">
            <v>44165</v>
          </cell>
          <cell r="M41">
            <v>44195</v>
          </cell>
          <cell r="N41">
            <v>345109.9</v>
          </cell>
          <cell r="O41">
            <v>234872.55</v>
          </cell>
          <cell r="P41">
            <v>199641.66</v>
          </cell>
          <cell r="Q41">
            <v>85</v>
          </cell>
          <cell r="R41">
            <v>35230.89</v>
          </cell>
          <cell r="S41">
            <v>15</v>
          </cell>
          <cell r="T41">
            <v>234872.55</v>
          </cell>
          <cell r="U41">
            <v>100</v>
          </cell>
          <cell r="V41" t="str">
            <v>Taip</v>
          </cell>
          <cell r="W41">
            <v>43399</v>
          </cell>
          <cell r="X41" t="str">
            <v/>
          </cell>
          <cell r="Y41" t="str">
            <v/>
          </cell>
          <cell r="AA41">
            <v>199641.66</v>
          </cell>
          <cell r="AB41">
            <v>199641.66</v>
          </cell>
          <cell r="AC41">
            <v>0</v>
          </cell>
          <cell r="AD41" t="str">
            <v>Taip</v>
          </cell>
          <cell r="AE41">
            <v>43412</v>
          </cell>
          <cell r="AF41">
            <v>234872.55</v>
          </cell>
          <cell r="AG41">
            <v>199641.66</v>
          </cell>
          <cell r="AH41">
            <v>199641.66</v>
          </cell>
          <cell r="AI41">
            <v>0</v>
          </cell>
          <cell r="AJ41">
            <v>35230.89</v>
          </cell>
        </row>
        <row r="42">
          <cell r="B42" t="str">
            <v>05.4.1-CPVA-R-302-11-0005</v>
          </cell>
          <cell r="C42">
            <v>43214</v>
          </cell>
          <cell r="D42">
            <v>43307</v>
          </cell>
          <cell r="E42" t="str">
            <v>Vinco Krėvės-Mickevičiaus memorialinio muziejaus atnaujinimas</v>
          </cell>
          <cell r="F42" t="str">
            <v>Įgyvendinama sutartis</v>
          </cell>
          <cell r="G42" t="str">
            <v>27</v>
          </cell>
          <cell r="H42" t="str">
            <v>Varėnos rajono savivaldybės administracija</v>
          </cell>
          <cell r="I42" t="str">
            <v>Alytaus apskritis</v>
          </cell>
          <cell r="J42" t="str">
            <v>Varėnos raj.</v>
          </cell>
          <cell r="K42">
            <v>42515</v>
          </cell>
          <cell r="L42">
            <v>44135</v>
          </cell>
          <cell r="M42">
            <v>44165</v>
          </cell>
          <cell r="N42">
            <v>204605.56</v>
          </cell>
          <cell r="O42">
            <v>204605.56</v>
          </cell>
          <cell r="P42">
            <v>173914.72</v>
          </cell>
          <cell r="Q42">
            <v>85</v>
          </cell>
          <cell r="R42">
            <v>30690.84</v>
          </cell>
          <cell r="S42">
            <v>15</v>
          </cell>
          <cell r="T42">
            <v>204605.56</v>
          </cell>
          <cell r="U42">
            <v>100</v>
          </cell>
          <cell r="V42" t="str">
            <v>Taip</v>
          </cell>
          <cell r="W42">
            <v>43272</v>
          </cell>
          <cell r="X42" t="str">
            <v/>
          </cell>
          <cell r="Y42" t="str">
            <v/>
          </cell>
          <cell r="AA42">
            <v>173914.72</v>
          </cell>
          <cell r="AB42">
            <v>173914.72</v>
          </cell>
          <cell r="AC42">
            <v>0</v>
          </cell>
          <cell r="AD42" t="str">
            <v>Taip</v>
          </cell>
          <cell r="AE42">
            <v>43286</v>
          </cell>
          <cell r="AF42">
            <v>204605.56</v>
          </cell>
          <cell r="AG42">
            <v>173914.72</v>
          </cell>
          <cell r="AH42">
            <v>173914.72</v>
          </cell>
          <cell r="AI42">
            <v>0</v>
          </cell>
          <cell r="AJ42">
            <v>30690.84</v>
          </cell>
        </row>
        <row r="43">
          <cell r="B43" t="str">
            <v>05.5.1-APVA-R-019-11-0001</v>
          </cell>
          <cell r="C43">
            <v>42769</v>
          </cell>
          <cell r="D43">
            <v>43003</v>
          </cell>
          <cell r="E43" t="str">
            <v>Bešeimininkių apleistų pastatų ir įrenginių tvarkymas Alytaus rajono savivaldybėje</v>
          </cell>
          <cell r="F43" t="str">
            <v>Baigtas</v>
          </cell>
          <cell r="G43" t="str">
            <v>12</v>
          </cell>
          <cell r="H43" t="str">
            <v>Alytaus rajono savivaldybės administracija</v>
          </cell>
          <cell r="I43" t="str">
            <v>Alytaus apskritis</v>
          </cell>
          <cell r="J43" t="str">
            <v>Alytaus raj.</v>
          </cell>
          <cell r="K43">
            <v>42971</v>
          </cell>
          <cell r="L43">
            <v>43373</v>
          </cell>
          <cell r="M43">
            <v>43403</v>
          </cell>
          <cell r="N43">
            <v>101765.7</v>
          </cell>
          <cell r="O43">
            <v>101765.7</v>
          </cell>
          <cell r="P43">
            <v>86500.800000000003</v>
          </cell>
          <cell r="Q43">
            <v>85</v>
          </cell>
          <cell r="R43">
            <v>15264.9</v>
          </cell>
          <cell r="S43">
            <v>15</v>
          </cell>
          <cell r="T43">
            <v>101765.7</v>
          </cell>
          <cell r="U43">
            <v>100</v>
          </cell>
          <cell r="V43" t="str">
            <v>Taip</v>
          </cell>
          <cell r="W43">
            <v>42950</v>
          </cell>
          <cell r="X43" t="str">
            <v/>
          </cell>
          <cell r="Y43" t="str">
            <v/>
          </cell>
          <cell r="AA43">
            <v>86500.6</v>
          </cell>
          <cell r="AB43">
            <v>86500.6</v>
          </cell>
          <cell r="AC43">
            <v>0</v>
          </cell>
          <cell r="AD43" t="str">
            <v>Taip</v>
          </cell>
          <cell r="AE43">
            <v>42970</v>
          </cell>
          <cell r="AF43">
            <v>101765.7</v>
          </cell>
          <cell r="AG43">
            <v>86500.800000000003</v>
          </cell>
          <cell r="AH43">
            <v>86500.800000000003</v>
          </cell>
          <cell r="AI43">
            <v>0</v>
          </cell>
          <cell r="AJ43">
            <v>15264.9</v>
          </cell>
        </row>
        <row r="44">
          <cell r="B44" t="str">
            <v>05.5.1-APVA-R-019-11-0002</v>
          </cell>
          <cell r="C44">
            <v>42797</v>
          </cell>
          <cell r="D44">
            <v>42901</v>
          </cell>
          <cell r="E44" t="str">
            <v>Kraštovaizdžio formavimas ir tvarkymas Varėnos r. savivaldybėje (I etapas)</v>
          </cell>
          <cell r="F44" t="str">
            <v>Baigtas</v>
          </cell>
          <cell r="G44" t="str">
            <v>22</v>
          </cell>
          <cell r="H44" t="str">
            <v>Varėnos rajono savivaldybės administracija</v>
          </cell>
          <cell r="I44" t="str">
            <v>Alytaus apskritis</v>
          </cell>
          <cell r="J44" t="str">
            <v>Varėnos raj.</v>
          </cell>
          <cell r="K44">
            <v>42733</v>
          </cell>
          <cell r="L44">
            <v>43570</v>
          </cell>
          <cell r="M44">
            <v>43600</v>
          </cell>
          <cell r="N44">
            <v>309522</v>
          </cell>
          <cell r="O44">
            <v>309522</v>
          </cell>
          <cell r="P44">
            <v>263093.7</v>
          </cell>
          <cell r="Q44">
            <v>85</v>
          </cell>
          <cell r="R44">
            <v>46428.3</v>
          </cell>
          <cell r="S44">
            <v>15</v>
          </cell>
          <cell r="T44">
            <v>309522</v>
          </cell>
          <cell r="U44">
            <v>100</v>
          </cell>
          <cell r="V44" t="str">
            <v>Taip</v>
          </cell>
          <cell r="W44">
            <v>42852</v>
          </cell>
          <cell r="X44" t="str">
            <v/>
          </cell>
          <cell r="Y44" t="str">
            <v/>
          </cell>
          <cell r="AA44">
            <v>263093.7</v>
          </cell>
          <cell r="AB44">
            <v>263093.7</v>
          </cell>
          <cell r="AC44">
            <v>0</v>
          </cell>
          <cell r="AD44" t="str">
            <v>Taip</v>
          </cell>
          <cell r="AE44">
            <v>42870</v>
          </cell>
          <cell r="AF44">
            <v>296679.24</v>
          </cell>
          <cell r="AG44">
            <v>252177.35</v>
          </cell>
          <cell r="AH44">
            <v>252177.35</v>
          </cell>
          <cell r="AI44">
            <v>0</v>
          </cell>
          <cell r="AJ44">
            <v>44501.89</v>
          </cell>
        </row>
        <row r="45">
          <cell r="B45" t="str">
            <v>05.5.1-APVA-R-019-11-0003</v>
          </cell>
          <cell r="C45">
            <v>42825</v>
          </cell>
          <cell r="D45">
            <v>42935</v>
          </cell>
          <cell r="E45" t="str">
            <v>Kraštovaizdžio formavimas Lazdijų rajono savivaldybėje</v>
          </cell>
          <cell r="F45" t="str">
            <v>Įgyvendinama sutartis</v>
          </cell>
          <cell r="G45" t="str">
            <v>42</v>
          </cell>
          <cell r="H45" t="str">
            <v>Lazdijų rajono savivaldybės administracija</v>
          </cell>
          <cell r="I45" t="str">
            <v>Alytaus apskritis</v>
          </cell>
          <cell r="J45" t="str">
            <v>Lazdijų raj.</v>
          </cell>
          <cell r="K45">
            <v>42776</v>
          </cell>
          <cell r="L45">
            <v>44227</v>
          </cell>
          <cell r="M45">
            <v>44257</v>
          </cell>
          <cell r="N45">
            <v>442298.59</v>
          </cell>
          <cell r="O45">
            <v>442298.59</v>
          </cell>
          <cell r="P45">
            <v>375953.81</v>
          </cell>
          <cell r="Q45">
            <v>85</v>
          </cell>
          <cell r="R45">
            <v>66344.78</v>
          </cell>
          <cell r="S45">
            <v>15</v>
          </cell>
          <cell r="T45">
            <v>442298.59</v>
          </cell>
          <cell r="U45">
            <v>100</v>
          </cell>
          <cell r="V45" t="str">
            <v>Taip</v>
          </cell>
          <cell r="W45">
            <v>42900</v>
          </cell>
          <cell r="X45" t="str">
            <v/>
          </cell>
          <cell r="Y45" t="str">
            <v/>
          </cell>
          <cell r="AA45">
            <v>375953.81</v>
          </cell>
          <cell r="AB45">
            <v>375953.81</v>
          </cell>
          <cell r="AC45">
            <v>0</v>
          </cell>
          <cell r="AD45" t="str">
            <v>Taip</v>
          </cell>
          <cell r="AE45">
            <v>42914</v>
          </cell>
          <cell r="AF45">
            <v>422914.96</v>
          </cell>
          <cell r="AG45">
            <v>359477.72</v>
          </cell>
          <cell r="AH45">
            <v>359477.72</v>
          </cell>
          <cell r="AI45">
            <v>0</v>
          </cell>
          <cell r="AJ45">
            <v>63437.24</v>
          </cell>
        </row>
        <row r="46">
          <cell r="B46" t="str">
            <v>05.5.1-APVA-R-019-11-0004</v>
          </cell>
          <cell r="C46">
            <v>42867</v>
          </cell>
          <cell r="D46">
            <v>42965</v>
          </cell>
          <cell r="E46" t="str">
            <v>Alytaus miesto bendrojo plano korektūra zonuojant kraštovaizdžio struktūrą, nustatant reglamentus ir principus</v>
          </cell>
          <cell r="F46" t="str">
            <v>Baigtas</v>
          </cell>
          <cell r="G46" t="str">
            <v>36</v>
          </cell>
          <cell r="H46" t="str">
            <v>Alytaus miesto savivaldybės administracija</v>
          </cell>
          <cell r="I46" t="str">
            <v>Alytaus apskritis</v>
          </cell>
          <cell r="J46" t="str">
            <v>Alytaus miesto</v>
          </cell>
          <cell r="K46">
            <v>42947</v>
          </cell>
          <cell r="L46">
            <v>44071</v>
          </cell>
          <cell r="M46">
            <v>44102</v>
          </cell>
          <cell r="N46">
            <v>3993</v>
          </cell>
          <cell r="O46">
            <v>3993</v>
          </cell>
          <cell r="P46">
            <v>3394.05</v>
          </cell>
          <cell r="Q46">
            <v>85</v>
          </cell>
          <cell r="R46">
            <v>598.95000000000005</v>
          </cell>
          <cell r="S46">
            <v>15</v>
          </cell>
          <cell r="T46">
            <v>3993</v>
          </cell>
          <cell r="U46">
            <v>100</v>
          </cell>
          <cell r="V46" t="str">
            <v>Taip</v>
          </cell>
          <cell r="W46">
            <v>42928</v>
          </cell>
          <cell r="X46" t="str">
            <v/>
          </cell>
          <cell r="Y46" t="str">
            <v/>
          </cell>
          <cell r="AA46">
            <v>3394.05</v>
          </cell>
          <cell r="AB46">
            <v>3394.05</v>
          </cell>
          <cell r="AC46">
            <v>0</v>
          </cell>
          <cell r="AD46" t="str">
            <v>Taip</v>
          </cell>
          <cell r="AE46">
            <v>42940</v>
          </cell>
          <cell r="AF46">
            <v>3993</v>
          </cell>
          <cell r="AG46">
            <v>3394.05</v>
          </cell>
          <cell r="AH46">
            <v>3394.05</v>
          </cell>
          <cell r="AI46">
            <v>0</v>
          </cell>
          <cell r="AJ46">
            <v>598.95000000000005</v>
          </cell>
        </row>
        <row r="47">
          <cell r="B47" t="str">
            <v>05.5.1-APVA-R-019-11-0005</v>
          </cell>
          <cell r="C47">
            <v>42887</v>
          </cell>
          <cell r="D47">
            <v>42936</v>
          </cell>
          <cell r="E47" t="str">
            <v>Bešeimininkių apleistų pastatų Druskininkų savivaldybės teritorijoje likvidavimas</v>
          </cell>
          <cell r="F47" t="str">
            <v>Baigtas</v>
          </cell>
          <cell r="G47" t="str">
            <v>12</v>
          </cell>
          <cell r="H47" t="str">
            <v>Druskininkų savivaldybės administracija</v>
          </cell>
          <cell r="I47" t="str">
            <v>Alytaus apskritis</v>
          </cell>
          <cell r="J47" t="str">
            <v>Druskininkų</v>
          </cell>
          <cell r="K47">
            <v>42716</v>
          </cell>
          <cell r="L47">
            <v>43312</v>
          </cell>
          <cell r="M47">
            <v>43343</v>
          </cell>
          <cell r="N47">
            <v>121153.55</v>
          </cell>
          <cell r="O47">
            <v>121153.55</v>
          </cell>
          <cell r="P47">
            <v>102980.52</v>
          </cell>
          <cell r="Q47">
            <v>85</v>
          </cell>
          <cell r="R47">
            <v>18173.03</v>
          </cell>
          <cell r="S47">
            <v>15</v>
          </cell>
          <cell r="T47">
            <v>121153.55</v>
          </cell>
          <cell r="U47">
            <v>100</v>
          </cell>
          <cell r="V47" t="str">
            <v>Taip</v>
          </cell>
          <cell r="W47">
            <v>42905</v>
          </cell>
          <cell r="X47" t="str">
            <v/>
          </cell>
          <cell r="Y47" t="str">
            <v/>
          </cell>
          <cell r="AA47">
            <v>102980.52</v>
          </cell>
          <cell r="AB47">
            <v>102980.52</v>
          </cell>
          <cell r="AC47">
            <v>0</v>
          </cell>
          <cell r="AD47" t="str">
            <v>Taip</v>
          </cell>
          <cell r="AE47">
            <v>42920</v>
          </cell>
          <cell r="AF47">
            <v>121153.55</v>
          </cell>
          <cell r="AG47">
            <v>102980.52</v>
          </cell>
          <cell r="AH47">
            <v>102980.52</v>
          </cell>
          <cell r="AI47">
            <v>0</v>
          </cell>
          <cell r="AJ47">
            <v>18173.03</v>
          </cell>
        </row>
        <row r="48">
          <cell r="B48" t="str">
            <v>05.5.1-APVA-R-019-11-0006</v>
          </cell>
          <cell r="C48">
            <v>43320</v>
          </cell>
          <cell r="D48">
            <v>43370</v>
          </cell>
          <cell r="E48" t="str">
            <v>Bešeimininkių apleistų pastatų ir įrenginių tvarkymas Alytaus rajono savivaldybėje (II etapas)</v>
          </cell>
          <cell r="F48" t="str">
            <v>Įgyvendinama sutartis</v>
          </cell>
          <cell r="G48" t="str">
            <v>29</v>
          </cell>
          <cell r="H48" t="str">
            <v>Alytaus rajono savivaldybės administracija</v>
          </cell>
          <cell r="I48" t="str">
            <v>Alytaus apskritis</v>
          </cell>
          <cell r="J48" t="str">
            <v>Alytaus raj.</v>
          </cell>
          <cell r="K48">
            <v>43245</v>
          </cell>
          <cell r="L48">
            <v>44245</v>
          </cell>
          <cell r="M48">
            <v>44275</v>
          </cell>
          <cell r="N48">
            <v>277676</v>
          </cell>
          <cell r="O48">
            <v>277676</v>
          </cell>
          <cell r="P48">
            <v>236024.6</v>
          </cell>
          <cell r="Q48">
            <v>85</v>
          </cell>
          <cell r="R48">
            <v>41651.4</v>
          </cell>
          <cell r="S48">
            <v>15</v>
          </cell>
          <cell r="T48">
            <v>277676</v>
          </cell>
          <cell r="U48">
            <v>100</v>
          </cell>
          <cell r="V48" t="str">
            <v>Taip</v>
          </cell>
          <cell r="W48">
            <v>43326</v>
          </cell>
          <cell r="X48" t="str">
            <v/>
          </cell>
          <cell r="Y48" t="str">
            <v/>
          </cell>
          <cell r="AA48">
            <v>236024.6</v>
          </cell>
          <cell r="AB48">
            <v>236024.6</v>
          </cell>
          <cell r="AC48">
            <v>0</v>
          </cell>
          <cell r="AD48" t="str">
            <v>Taip</v>
          </cell>
          <cell r="AE48">
            <v>43340</v>
          </cell>
          <cell r="AF48">
            <v>564471.25</v>
          </cell>
          <cell r="AG48">
            <v>479800.56</v>
          </cell>
          <cell r="AH48">
            <v>479800.56</v>
          </cell>
          <cell r="AI48">
            <v>0</v>
          </cell>
          <cell r="AJ48">
            <v>84670.69</v>
          </cell>
        </row>
        <row r="49">
          <cell r="B49" t="str">
            <v>05.5.1-APVA-R-019-11-0007</v>
          </cell>
          <cell r="C49">
            <v>43465</v>
          </cell>
          <cell r="D49">
            <v>43592</v>
          </cell>
          <cell r="E49" t="str">
            <v>Kraštovaizdžio formavimas ir tvarkymas Varėnos r. savivaldybėje (II etapas)</v>
          </cell>
          <cell r="F49" t="str">
            <v>Įgyvendinama sutartis</v>
          </cell>
          <cell r="G49" t="str">
            <v>26</v>
          </cell>
          <cell r="H49" t="str">
            <v>Varėnos rajono savivaldybės administracija</v>
          </cell>
          <cell r="I49" t="str">
            <v>Alytaus apskritis</v>
          </cell>
          <cell r="J49" t="str">
            <v>Varėnos raj.</v>
          </cell>
          <cell r="K49">
            <v>43272</v>
          </cell>
          <cell r="L49">
            <v>44377</v>
          </cell>
          <cell r="M49">
            <v>44408</v>
          </cell>
          <cell r="N49">
            <v>554211</v>
          </cell>
          <cell r="O49">
            <v>554211</v>
          </cell>
          <cell r="P49">
            <v>471079</v>
          </cell>
          <cell r="Q49">
            <v>85</v>
          </cell>
          <cell r="R49">
            <v>83132</v>
          </cell>
          <cell r="S49">
            <v>15</v>
          </cell>
          <cell r="T49">
            <v>554211</v>
          </cell>
          <cell r="U49">
            <v>100</v>
          </cell>
          <cell r="V49" t="str">
            <v>Taip</v>
          </cell>
          <cell r="W49">
            <v>43523</v>
          </cell>
          <cell r="X49" t="str">
            <v/>
          </cell>
          <cell r="Y49" t="str">
            <v/>
          </cell>
          <cell r="AA49">
            <v>471079</v>
          </cell>
          <cell r="AB49">
            <v>471079</v>
          </cell>
          <cell r="AC49">
            <v>0</v>
          </cell>
          <cell r="AD49" t="str">
            <v>Taip</v>
          </cell>
          <cell r="AE49">
            <v>43545</v>
          </cell>
          <cell r="AF49">
            <v>554211</v>
          </cell>
          <cell r="AG49">
            <v>471079</v>
          </cell>
          <cell r="AH49">
            <v>471079</v>
          </cell>
          <cell r="AI49">
            <v>0</v>
          </cell>
          <cell r="AJ49">
            <v>83132</v>
          </cell>
        </row>
        <row r="50">
          <cell r="B50" t="str">
            <v>05.5.1-APVA-R-019-11-0008</v>
          </cell>
          <cell r="C50">
            <v>43495</v>
          </cell>
          <cell r="D50">
            <v>43664</v>
          </cell>
          <cell r="E50" t="str">
            <v>Kraštovaizdžio formavimas Lazdijų rajono savivaldybėje (II etapas)</v>
          </cell>
          <cell r="F50" t="str">
            <v>Įgyvendinama sutartis</v>
          </cell>
          <cell r="G50" t="str">
            <v>18</v>
          </cell>
          <cell r="H50" t="str">
            <v>Lazdijų rajono savivaldybės administracija</v>
          </cell>
          <cell r="I50" t="str">
            <v>Alytaus apskritis</v>
          </cell>
          <cell r="J50" t="str">
            <v>Lazdijų raj.</v>
          </cell>
          <cell r="K50">
            <v>43285</v>
          </cell>
          <cell r="L50">
            <v>44211</v>
          </cell>
          <cell r="M50">
            <v>44242</v>
          </cell>
          <cell r="N50">
            <v>127546.19</v>
          </cell>
          <cell r="O50">
            <v>127546.19</v>
          </cell>
          <cell r="P50">
            <v>108414</v>
          </cell>
          <cell r="Q50">
            <v>85</v>
          </cell>
          <cell r="R50">
            <v>19132.189999999999</v>
          </cell>
          <cell r="S50">
            <v>15</v>
          </cell>
          <cell r="T50">
            <v>127546.19</v>
          </cell>
          <cell r="U50">
            <v>100</v>
          </cell>
          <cell r="V50" t="str">
            <v>Taip</v>
          </cell>
          <cell r="W50">
            <v>43635</v>
          </cell>
          <cell r="X50" t="str">
            <v/>
          </cell>
          <cell r="Y50" t="str">
            <v/>
          </cell>
          <cell r="AA50">
            <v>108414</v>
          </cell>
          <cell r="AB50">
            <v>108414</v>
          </cell>
          <cell r="AC50">
            <v>0</v>
          </cell>
          <cell r="AD50" t="str">
            <v>Taip</v>
          </cell>
          <cell r="AE50">
            <v>43647</v>
          </cell>
          <cell r="AF50">
            <v>127546.19</v>
          </cell>
          <cell r="AG50">
            <v>108414</v>
          </cell>
          <cell r="AH50">
            <v>108414</v>
          </cell>
          <cell r="AI50">
            <v>0</v>
          </cell>
          <cell r="AJ50">
            <v>19132.189999999999</v>
          </cell>
        </row>
        <row r="51">
          <cell r="B51" t="str">
            <v>06.2.1-TID-R-511-11-0001</v>
          </cell>
          <cell r="C51">
            <v>42851</v>
          </cell>
          <cell r="D51">
            <v>42920</v>
          </cell>
          <cell r="E51" t="str">
            <v>Perspektyvinės gatvės nuo Pramonės g. iki Naujosios g. Alytuje įrengimas</v>
          </cell>
          <cell r="F51" t="str">
            <v>Baigtas</v>
          </cell>
          <cell r="G51" t="str">
            <v>15</v>
          </cell>
          <cell r="H51" t="str">
            <v>Alytaus miesto savivaldybės administracija</v>
          </cell>
          <cell r="I51" t="str">
            <v>Alytaus apskritis</v>
          </cell>
          <cell r="J51" t="str">
            <v>Alytaus miesto</v>
          </cell>
          <cell r="K51">
            <v>41751</v>
          </cell>
          <cell r="L51">
            <v>43373</v>
          </cell>
          <cell r="M51">
            <v>43403</v>
          </cell>
          <cell r="N51">
            <v>1028779.4</v>
          </cell>
          <cell r="O51">
            <v>879927.06</v>
          </cell>
          <cell r="P51">
            <v>747938</v>
          </cell>
          <cell r="Q51">
            <v>85</v>
          </cell>
          <cell r="R51">
            <v>131989.06</v>
          </cell>
          <cell r="S51">
            <v>15</v>
          </cell>
          <cell r="T51">
            <v>879927.06</v>
          </cell>
          <cell r="U51">
            <v>100</v>
          </cell>
          <cell r="V51" t="str">
            <v>Taip</v>
          </cell>
          <cell r="W51">
            <v>42880</v>
          </cell>
          <cell r="X51" t="str">
            <v/>
          </cell>
          <cell r="Y51" t="str">
            <v/>
          </cell>
          <cell r="AA51">
            <v>747938</v>
          </cell>
          <cell r="AB51">
            <v>747938</v>
          </cell>
          <cell r="AC51">
            <v>0</v>
          </cell>
          <cell r="AD51" t="str">
            <v>Taip</v>
          </cell>
          <cell r="AE51">
            <v>42891</v>
          </cell>
          <cell r="AF51">
            <v>879927.06</v>
          </cell>
          <cell r="AG51">
            <v>747938</v>
          </cell>
          <cell r="AH51">
            <v>747938</v>
          </cell>
          <cell r="AI51">
            <v>0</v>
          </cell>
          <cell r="AJ51">
            <v>131989.06</v>
          </cell>
        </row>
        <row r="52">
          <cell r="B52" t="str">
            <v>06.2.1-TID-R-511-11-0002</v>
          </cell>
          <cell r="C52">
            <v>42887</v>
          </cell>
          <cell r="D52">
            <v>42992</v>
          </cell>
          <cell r="E52" t="str">
            <v>Varėnos miesto J. Basanavičiaus, Savanorių, M. K. Čiurlionio gatvių rekonstrukcija</v>
          </cell>
          <cell r="F52" t="str">
            <v>Baigtas</v>
          </cell>
          <cell r="G52" t="str">
            <v>35</v>
          </cell>
          <cell r="H52" t="str">
            <v>Varėnos rajono savivaldybės administracija</v>
          </cell>
          <cell r="I52" t="str">
            <v>Alytaus apskritis</v>
          </cell>
          <cell r="J52" t="str">
            <v>Varėnos raj.</v>
          </cell>
          <cell r="K52">
            <v>41975</v>
          </cell>
          <cell r="L52">
            <v>44074</v>
          </cell>
          <cell r="M52">
            <v>44104</v>
          </cell>
          <cell r="N52">
            <v>852966.65</v>
          </cell>
          <cell r="O52">
            <v>835464</v>
          </cell>
          <cell r="P52">
            <v>710144</v>
          </cell>
          <cell r="Q52">
            <v>85</v>
          </cell>
          <cell r="R52">
            <v>125320</v>
          </cell>
          <cell r="S52">
            <v>15</v>
          </cell>
          <cell r="T52">
            <v>835464</v>
          </cell>
          <cell r="U52">
            <v>100</v>
          </cell>
          <cell r="V52" t="str">
            <v>Taip</v>
          </cell>
          <cell r="W52">
            <v>42944</v>
          </cell>
          <cell r="X52" t="str">
            <v/>
          </cell>
          <cell r="Y52" t="str">
            <v/>
          </cell>
          <cell r="AA52">
            <v>710144</v>
          </cell>
          <cell r="AB52">
            <v>710144</v>
          </cell>
          <cell r="AC52">
            <v>0</v>
          </cell>
          <cell r="AD52" t="str">
            <v>Taip</v>
          </cell>
          <cell r="AE52">
            <v>42993</v>
          </cell>
          <cell r="AF52">
            <v>835464</v>
          </cell>
          <cell r="AG52">
            <v>710144</v>
          </cell>
          <cell r="AH52">
            <v>710144</v>
          </cell>
          <cell r="AI52">
            <v>0</v>
          </cell>
          <cell r="AJ52">
            <v>125320</v>
          </cell>
        </row>
        <row r="53">
          <cell r="B53" t="str">
            <v>06.2.1-TID-R-511-11-0004</v>
          </cell>
          <cell r="C53">
            <v>43130</v>
          </cell>
          <cell r="D53">
            <v>43217</v>
          </cell>
          <cell r="E53" t="str">
            <v>Lazdijų miesto Seinų ir Lazdijos gatvių bei vietinės reikšmės kelio nuo Janonio g. iki Lazdijų hipodromo rekonstravimas</v>
          </cell>
          <cell r="F53" t="str">
            <v>Baigtas</v>
          </cell>
          <cell r="G53" t="str">
            <v>17</v>
          </cell>
          <cell r="H53" t="str">
            <v>Lazdijų rajono savivaldybės administracija</v>
          </cell>
          <cell r="I53" t="str">
            <v>Alytaus apskritis</v>
          </cell>
          <cell r="J53" t="str">
            <v>Lazdijų raj.</v>
          </cell>
          <cell r="K53">
            <v>42765</v>
          </cell>
          <cell r="L53">
            <v>43738</v>
          </cell>
          <cell r="M53">
            <v>43889</v>
          </cell>
          <cell r="N53">
            <v>857560.44</v>
          </cell>
          <cell r="O53">
            <v>759934</v>
          </cell>
          <cell r="P53">
            <v>645944</v>
          </cell>
          <cell r="Q53">
            <v>85</v>
          </cell>
          <cell r="R53">
            <v>113990</v>
          </cell>
          <cell r="S53">
            <v>15</v>
          </cell>
          <cell r="T53">
            <v>759934</v>
          </cell>
          <cell r="U53">
            <v>100</v>
          </cell>
          <cell r="V53" t="str">
            <v>Taip</v>
          </cell>
          <cell r="W53">
            <v>43179</v>
          </cell>
          <cell r="X53" t="str">
            <v/>
          </cell>
          <cell r="Y53" t="str">
            <v/>
          </cell>
          <cell r="AA53">
            <v>645944</v>
          </cell>
          <cell r="AB53">
            <v>645944</v>
          </cell>
          <cell r="AC53">
            <v>0</v>
          </cell>
          <cell r="AD53" t="str">
            <v>Taip</v>
          </cell>
          <cell r="AE53">
            <v>43187</v>
          </cell>
          <cell r="AF53">
            <v>930299.22</v>
          </cell>
          <cell r="AG53">
            <v>790754.33</v>
          </cell>
          <cell r="AH53">
            <v>790754.33</v>
          </cell>
          <cell r="AI53">
            <v>0</v>
          </cell>
          <cell r="AJ53">
            <v>139544.89000000001</v>
          </cell>
        </row>
        <row r="54">
          <cell r="B54" t="str">
            <v>06.2.1-TID-R-511-11-0006</v>
          </cell>
          <cell r="C54">
            <v>43270</v>
          </cell>
          <cell r="D54">
            <v>43367</v>
          </cell>
          <cell r="E54" t="str">
            <v>Eismo saugos priemonių diegimas Alytaus rajono savivaldybėje</v>
          </cell>
          <cell r="F54" t="str">
            <v>Baigtas</v>
          </cell>
          <cell r="G54" t="str">
            <v>12</v>
          </cell>
          <cell r="H54" t="str">
            <v>Alytaus rajono savivaldybės administracija</v>
          </cell>
          <cell r="I54" t="str">
            <v>Alytaus apskritis</v>
          </cell>
          <cell r="J54" t="str">
            <v>Alytaus raj.</v>
          </cell>
          <cell r="K54">
            <v>43123</v>
          </cell>
          <cell r="L54">
            <v>43738</v>
          </cell>
          <cell r="M54">
            <v>43860</v>
          </cell>
          <cell r="N54">
            <v>298372.40000000002</v>
          </cell>
          <cell r="O54">
            <v>274817.98</v>
          </cell>
          <cell r="P54">
            <v>200844</v>
          </cell>
          <cell r="Q54">
            <v>73.08</v>
          </cell>
          <cell r="R54">
            <v>73973.98</v>
          </cell>
          <cell r="S54">
            <v>26.92</v>
          </cell>
          <cell r="T54">
            <v>274817.98</v>
          </cell>
          <cell r="U54">
            <v>100</v>
          </cell>
          <cell r="V54" t="str">
            <v>Taip</v>
          </cell>
          <cell r="W54">
            <v>43329</v>
          </cell>
          <cell r="X54" t="str">
            <v/>
          </cell>
          <cell r="Y54" t="str">
            <v/>
          </cell>
          <cell r="AA54">
            <v>200844</v>
          </cell>
          <cell r="AB54">
            <v>200844</v>
          </cell>
          <cell r="AC54">
            <v>0</v>
          </cell>
          <cell r="AD54" t="str">
            <v>Taip</v>
          </cell>
          <cell r="AE54">
            <v>43336</v>
          </cell>
          <cell r="AF54">
            <v>274817.98</v>
          </cell>
          <cell r="AG54">
            <v>200844</v>
          </cell>
          <cell r="AH54">
            <v>200844</v>
          </cell>
          <cell r="AI54">
            <v>0</v>
          </cell>
          <cell r="AJ54">
            <v>73973.98</v>
          </cell>
        </row>
        <row r="55">
          <cell r="B55" t="str">
            <v>06.2.1-TID-R-511-11-0007</v>
          </cell>
          <cell r="C55">
            <v>43326</v>
          </cell>
          <cell r="D55">
            <v>43438</v>
          </cell>
          <cell r="E55" t="str">
            <v>M. K. Čiurlionio gatvės atkarpos Druskininkų m. rekonstrukcija</v>
          </cell>
          <cell r="F55" t="str">
            <v>Įgyvendinama sutartis</v>
          </cell>
          <cell r="G55" t="str">
            <v>24</v>
          </cell>
          <cell r="H55" t="str">
            <v>Druskininkų savivaldybės administracija</v>
          </cell>
          <cell r="I55" t="str">
            <v>Alytaus apskritis</v>
          </cell>
          <cell r="J55" t="str">
            <v>Druskininkų</v>
          </cell>
          <cell r="K55">
            <v>43286</v>
          </cell>
          <cell r="L55">
            <v>44165</v>
          </cell>
          <cell r="M55">
            <v>44316</v>
          </cell>
          <cell r="N55">
            <v>1182936.8</v>
          </cell>
          <cell r="O55">
            <v>916566.48</v>
          </cell>
          <cell r="P55">
            <v>346184.1</v>
          </cell>
          <cell r="Q55">
            <v>37.770000000000003</v>
          </cell>
          <cell r="R55">
            <v>570382.38</v>
          </cell>
          <cell r="S55">
            <v>62.23</v>
          </cell>
          <cell r="T55">
            <v>916566.48</v>
          </cell>
          <cell r="U55">
            <v>100</v>
          </cell>
          <cell r="V55" t="str">
            <v>Taip</v>
          </cell>
          <cell r="W55">
            <v>43412</v>
          </cell>
          <cell r="X55" t="str">
            <v/>
          </cell>
          <cell r="Y55" t="str">
            <v/>
          </cell>
          <cell r="AA55">
            <v>346184.1</v>
          </cell>
          <cell r="AB55">
            <v>346184.1</v>
          </cell>
          <cell r="AC55">
            <v>0</v>
          </cell>
          <cell r="AD55" t="str">
            <v>Taip</v>
          </cell>
          <cell r="AE55">
            <v>43419</v>
          </cell>
          <cell r="AF55">
            <v>862617.59999999998</v>
          </cell>
          <cell r="AG55">
            <v>346184.1</v>
          </cell>
          <cell r="AH55">
            <v>346184.1</v>
          </cell>
          <cell r="AI55">
            <v>0</v>
          </cell>
          <cell r="AJ55">
            <v>516433.5</v>
          </cell>
        </row>
        <row r="56">
          <cell r="B56" t="str">
            <v>06.2.1-TID-R-511-11-0008</v>
          </cell>
          <cell r="C56">
            <v>43342</v>
          </cell>
          <cell r="D56">
            <v>43411</v>
          </cell>
          <cell r="E56" t="str">
            <v>Saugaus eismo priemonių diegimas Alytaus mieste</v>
          </cell>
          <cell r="F56" t="str">
            <v>Įgyvendinama sutartis</v>
          </cell>
          <cell r="G56" t="str">
            <v>26</v>
          </cell>
          <cell r="H56" t="str">
            <v>Alytaus miesto savivaldybės administracija</v>
          </cell>
          <cell r="I56" t="str">
            <v>Alytaus apskritis</v>
          </cell>
          <cell r="J56" t="str">
            <v>Alytaus miesto</v>
          </cell>
          <cell r="K56">
            <v>42795</v>
          </cell>
          <cell r="L56">
            <v>44196</v>
          </cell>
          <cell r="M56">
            <v>44227</v>
          </cell>
          <cell r="N56">
            <v>280015.3</v>
          </cell>
          <cell r="O56">
            <v>274146.8</v>
          </cell>
          <cell r="P56">
            <v>233024.78</v>
          </cell>
          <cell r="Q56">
            <v>85</v>
          </cell>
          <cell r="R56">
            <v>41122.019999999997</v>
          </cell>
          <cell r="S56">
            <v>15</v>
          </cell>
          <cell r="T56">
            <v>274146.8</v>
          </cell>
          <cell r="U56">
            <v>100</v>
          </cell>
          <cell r="V56" t="str">
            <v>Taip</v>
          </cell>
          <cell r="W56">
            <v>43389</v>
          </cell>
          <cell r="X56" t="str">
            <v/>
          </cell>
          <cell r="Y56" t="str">
            <v/>
          </cell>
          <cell r="AA56">
            <v>233024.78</v>
          </cell>
          <cell r="AB56">
            <v>233024.78</v>
          </cell>
          <cell r="AC56">
            <v>0</v>
          </cell>
          <cell r="AD56" t="str">
            <v>Taip</v>
          </cell>
          <cell r="AE56">
            <v>43397</v>
          </cell>
          <cell r="AF56">
            <v>863029.29</v>
          </cell>
          <cell r="AG56">
            <v>250299</v>
          </cell>
          <cell r="AH56">
            <v>250299</v>
          </cell>
          <cell r="AI56">
            <v>0</v>
          </cell>
          <cell r="AJ56">
            <v>612730.29</v>
          </cell>
        </row>
        <row r="57">
          <cell r="B57" t="str">
            <v>06.2.1-TID-R-511-11-0009</v>
          </cell>
          <cell r="C57">
            <v>43486</v>
          </cell>
          <cell r="D57">
            <v>43544</v>
          </cell>
          <cell r="E57" t="str">
            <v>Eismo saugumo priemonių diegimas  Druskininkų savivaldybėje</v>
          </cell>
          <cell r="F57" t="str">
            <v>Įgyvendinama sutartis</v>
          </cell>
          <cell r="G57" t="str">
            <v>21</v>
          </cell>
          <cell r="H57" t="str">
            <v>Druskininkų savivaldybės administracija</v>
          </cell>
          <cell r="I57" t="str">
            <v>Alytaus apskritis</v>
          </cell>
          <cell r="J57" t="str">
            <v>Druskininkų</v>
          </cell>
          <cell r="K57">
            <v>43544</v>
          </cell>
          <cell r="L57">
            <v>44196</v>
          </cell>
          <cell r="M57">
            <v>44227</v>
          </cell>
          <cell r="N57">
            <v>323151.68</v>
          </cell>
          <cell r="O57">
            <v>320671.49</v>
          </cell>
          <cell r="P57">
            <v>112989</v>
          </cell>
          <cell r="Q57">
            <v>35.24</v>
          </cell>
          <cell r="R57">
            <v>207682.49</v>
          </cell>
          <cell r="S57">
            <v>64.760000000000005</v>
          </cell>
          <cell r="T57">
            <v>320671.49</v>
          </cell>
          <cell r="U57">
            <v>100</v>
          </cell>
          <cell r="V57" t="str">
            <v>Taip</v>
          </cell>
          <cell r="W57">
            <v>43525</v>
          </cell>
          <cell r="X57" t="str">
            <v/>
          </cell>
          <cell r="Y57" t="str">
            <v/>
          </cell>
          <cell r="AA57">
            <v>112989</v>
          </cell>
          <cell r="AB57">
            <v>112989</v>
          </cell>
          <cell r="AC57">
            <v>0</v>
          </cell>
          <cell r="AD57" t="str">
            <v>Taip</v>
          </cell>
          <cell r="AE57">
            <v>43528</v>
          </cell>
          <cell r="AF57">
            <v>320671.49</v>
          </cell>
          <cell r="AG57">
            <v>112989</v>
          </cell>
          <cell r="AH57">
            <v>112989</v>
          </cell>
          <cell r="AI57">
            <v>0</v>
          </cell>
          <cell r="AJ57">
            <v>207682.49</v>
          </cell>
        </row>
        <row r="58">
          <cell r="B58" t="str">
            <v>07.1.1-CPVA-R-905-11-0001</v>
          </cell>
          <cell r="C58">
            <v>42555</v>
          </cell>
          <cell r="D58">
            <v>42733</v>
          </cell>
          <cell r="E58" t="str">
            <v>Varėnos miesto centrinės dalies modernizavimas ir pritaikymas visuomenės poreikiams (I etapas)</v>
          </cell>
          <cell r="F58" t="str">
            <v>Baigtas</v>
          </cell>
          <cell r="G58" t="str">
            <v>21</v>
          </cell>
          <cell r="H58" t="str">
            <v>Varėnos rajono savivaldybės administracija</v>
          </cell>
          <cell r="I58" t="str">
            <v>Alytaus apskritis</v>
          </cell>
          <cell r="J58" t="str">
            <v>Varėnos raj.</v>
          </cell>
          <cell r="K58">
            <v>41969</v>
          </cell>
          <cell r="L58">
            <v>43354</v>
          </cell>
          <cell r="M58">
            <v>43385</v>
          </cell>
          <cell r="N58">
            <v>1717956.08</v>
          </cell>
          <cell r="O58">
            <v>1516932.01</v>
          </cell>
          <cell r="P58">
            <v>1441085.4</v>
          </cell>
          <cell r="Q58">
            <v>95</v>
          </cell>
          <cell r="R58">
            <v>75846.61</v>
          </cell>
          <cell r="S58">
            <v>5</v>
          </cell>
          <cell r="T58">
            <v>1516932.01</v>
          </cell>
          <cell r="U58">
            <v>100</v>
          </cell>
          <cell r="V58" t="str">
            <v>Taip</v>
          </cell>
          <cell r="W58">
            <v>42677</v>
          </cell>
          <cell r="X58" t="str">
            <v/>
          </cell>
          <cell r="Y58" t="str">
            <v/>
          </cell>
          <cell r="AA58">
            <v>1441085.4</v>
          </cell>
          <cell r="AB58">
            <v>1289392.2</v>
          </cell>
          <cell r="AC58">
            <v>151693.20000000001</v>
          </cell>
          <cell r="AD58" t="str">
            <v>Taip</v>
          </cell>
          <cell r="AE58">
            <v>42699</v>
          </cell>
          <cell r="AF58">
            <v>1516932.01</v>
          </cell>
          <cell r="AG58">
            <v>1403162.1</v>
          </cell>
          <cell r="AH58">
            <v>1289392.2</v>
          </cell>
          <cell r="AI58">
            <v>113769.9</v>
          </cell>
          <cell r="AJ58">
            <v>113769.91</v>
          </cell>
        </row>
        <row r="59">
          <cell r="B59" t="str">
            <v>07.1.1-CPVA-R-905-11-0002</v>
          </cell>
          <cell r="C59">
            <v>42863</v>
          </cell>
          <cell r="D59">
            <v>42984</v>
          </cell>
          <cell r="E59" t="str">
            <v>Varėnos miesto centrinės dalies modernizavimas ir pritaikymas visuomenės poreikiams (II etapas)</v>
          </cell>
          <cell r="F59" t="str">
            <v>Baigtas</v>
          </cell>
          <cell r="G59" t="str">
            <v>25</v>
          </cell>
          <cell r="H59" t="str">
            <v>Varėnos rajono savivaldybės administracija</v>
          </cell>
          <cell r="I59" t="str">
            <v>Alytaus apskritis</v>
          </cell>
          <cell r="J59" t="str">
            <v>Varėnos raj.</v>
          </cell>
          <cell r="K59">
            <v>42095</v>
          </cell>
          <cell r="L59">
            <v>43738</v>
          </cell>
          <cell r="M59">
            <v>43768</v>
          </cell>
          <cell r="N59">
            <v>1004001.13</v>
          </cell>
          <cell r="O59">
            <v>995216.11</v>
          </cell>
          <cell r="P59">
            <v>920574.9</v>
          </cell>
          <cell r="Q59">
            <v>92.5</v>
          </cell>
          <cell r="R59">
            <v>74641.210000000006</v>
          </cell>
          <cell r="S59">
            <v>7.5</v>
          </cell>
          <cell r="T59">
            <v>995216.11</v>
          </cell>
          <cell r="U59">
            <v>100</v>
          </cell>
          <cell r="V59" t="str">
            <v>Taip</v>
          </cell>
          <cell r="W59">
            <v>42951</v>
          </cell>
          <cell r="X59" t="str">
            <v/>
          </cell>
          <cell r="Y59" t="str">
            <v/>
          </cell>
          <cell r="AA59">
            <v>766002.07</v>
          </cell>
          <cell r="AB59">
            <v>685370.28</v>
          </cell>
          <cell r="AC59">
            <v>80631.789999999994</v>
          </cell>
          <cell r="AD59" t="str">
            <v>Taip</v>
          </cell>
          <cell r="AE59">
            <v>42971</v>
          </cell>
          <cell r="AF59">
            <v>806317.97</v>
          </cell>
          <cell r="AG59">
            <v>766002.07</v>
          </cell>
          <cell r="AH59">
            <v>685370.28</v>
          </cell>
          <cell r="AI59">
            <v>80631.789999999994</v>
          </cell>
          <cell r="AJ59">
            <v>40315.9</v>
          </cell>
        </row>
        <row r="60">
          <cell r="B60" t="str">
            <v>07.1.1-CPVA-R-905-11-0003</v>
          </cell>
          <cell r="C60">
            <v>43007</v>
          </cell>
          <cell r="D60">
            <v>43105</v>
          </cell>
          <cell r="E60" t="str">
            <v>Karloniškės ežero ir jo prieigų sutvarkymas ir pritaikymas aktyviam poilsiui</v>
          </cell>
          <cell r="F60" t="str">
            <v>Baigtas</v>
          </cell>
          <cell r="G60" t="str">
            <v>24</v>
          </cell>
          <cell r="H60" t="str">
            <v>Varėnos rajono savivaldybės administracija</v>
          </cell>
          <cell r="I60" t="str">
            <v>Alytaus apskritis</v>
          </cell>
          <cell r="J60" t="str">
            <v>Varėnos raj.</v>
          </cell>
          <cell r="K60">
            <v>42796</v>
          </cell>
          <cell r="L60">
            <v>43818</v>
          </cell>
          <cell r="M60">
            <v>43848</v>
          </cell>
          <cell r="N60">
            <v>763371.63</v>
          </cell>
          <cell r="O60">
            <v>757246.01</v>
          </cell>
          <cell r="P60">
            <v>558856.32999999996</v>
          </cell>
          <cell r="Q60">
            <v>73.8</v>
          </cell>
          <cell r="R60">
            <v>198389.68</v>
          </cell>
          <cell r="S60">
            <v>26.2</v>
          </cell>
          <cell r="T60">
            <v>757246.01</v>
          </cell>
          <cell r="U60">
            <v>100</v>
          </cell>
          <cell r="V60" t="str">
            <v>Taip</v>
          </cell>
          <cell r="W60">
            <v>43063</v>
          </cell>
          <cell r="X60" t="str">
            <v/>
          </cell>
          <cell r="Y60" t="str">
            <v/>
          </cell>
          <cell r="AA60">
            <v>811702.9</v>
          </cell>
          <cell r="AB60">
            <v>745889.15</v>
          </cell>
          <cell r="AC60">
            <v>65813.75</v>
          </cell>
          <cell r="AD60" t="str">
            <v>Taip</v>
          </cell>
          <cell r="AE60">
            <v>43084</v>
          </cell>
          <cell r="AF60">
            <v>877516.65</v>
          </cell>
          <cell r="AG60">
            <v>811702.9</v>
          </cell>
          <cell r="AH60">
            <v>745889.15</v>
          </cell>
          <cell r="AI60">
            <v>65813.75</v>
          </cell>
          <cell r="AJ60">
            <v>65813.75</v>
          </cell>
        </row>
        <row r="61">
          <cell r="B61" t="str">
            <v>07.1.1-CPVA-R-905-11-0004</v>
          </cell>
          <cell r="C61">
            <v>43238</v>
          </cell>
          <cell r="D61">
            <v>43321</v>
          </cell>
          <cell r="E61" t="str">
            <v>Varėnos miesto Dainų slėnio infrastruktūros atnaujinimas ir pritaikymas visuomenės poreikiams</v>
          </cell>
          <cell r="F61" t="str">
            <v>Įgyvendinama sutartis</v>
          </cell>
          <cell r="G61" t="str">
            <v>30</v>
          </cell>
          <cell r="H61" t="str">
            <v>Varėnos rajono savivaldybės administracija</v>
          </cell>
          <cell r="I61" t="str">
            <v>Alytaus apskritis</v>
          </cell>
          <cell r="J61" t="str">
            <v>Varėnos raj.</v>
          </cell>
          <cell r="K61">
            <v>41967</v>
          </cell>
          <cell r="L61">
            <v>44227</v>
          </cell>
          <cell r="M61">
            <v>44257</v>
          </cell>
          <cell r="N61">
            <v>663071.16</v>
          </cell>
          <cell r="O61">
            <v>663071.16</v>
          </cell>
          <cell r="P61">
            <v>582750</v>
          </cell>
          <cell r="Q61">
            <v>87.89</v>
          </cell>
          <cell r="R61">
            <v>80321.16</v>
          </cell>
          <cell r="S61">
            <v>12.11</v>
          </cell>
          <cell r="T61">
            <v>663071.16</v>
          </cell>
          <cell r="U61">
            <v>100</v>
          </cell>
          <cell r="V61" t="str">
            <v>Taip</v>
          </cell>
          <cell r="W61">
            <v>43286</v>
          </cell>
          <cell r="X61" t="str">
            <v/>
          </cell>
          <cell r="Y61" t="str">
            <v/>
          </cell>
          <cell r="AA61">
            <v>582750</v>
          </cell>
          <cell r="AB61">
            <v>535500</v>
          </cell>
          <cell r="AC61">
            <v>47250</v>
          </cell>
          <cell r="AD61" t="str">
            <v>Taip</v>
          </cell>
          <cell r="AE61">
            <v>43304</v>
          </cell>
          <cell r="AF61">
            <v>418332.84</v>
          </cell>
          <cell r="AG61">
            <v>386957.87</v>
          </cell>
          <cell r="AH61">
            <v>355582.91</v>
          </cell>
          <cell r="AI61">
            <v>31374.959999999999</v>
          </cell>
          <cell r="AJ61">
            <v>31374.97</v>
          </cell>
        </row>
        <row r="62">
          <cell r="B62" t="str">
            <v>07.1.1-CPVA-R-905-11-0005</v>
          </cell>
          <cell r="C62">
            <v>43361</v>
          </cell>
          <cell r="D62">
            <v>43448</v>
          </cell>
          <cell r="E62" t="str">
            <v>Nenaudojamų teritorijų Varėnos mieste sutvarkymas ir pritaikymas verslui</v>
          </cell>
          <cell r="F62" t="str">
            <v>Įgyvendinama sutartis</v>
          </cell>
          <cell r="G62" t="str">
            <v>41</v>
          </cell>
          <cell r="H62" t="str">
            <v>Varėnos rajono savivaldybės administracija</v>
          </cell>
          <cell r="I62" t="str">
            <v>Alytaus apskritis</v>
          </cell>
          <cell r="J62" t="str">
            <v>Varėnos raj.</v>
          </cell>
          <cell r="K62">
            <v>43111</v>
          </cell>
          <cell r="L62">
            <v>44712</v>
          </cell>
          <cell r="M62">
            <v>44742</v>
          </cell>
          <cell r="N62">
            <v>175125.67</v>
          </cell>
          <cell r="O62">
            <v>173605.67</v>
          </cell>
          <cell r="P62">
            <v>138750</v>
          </cell>
          <cell r="Q62">
            <v>79.92</v>
          </cell>
          <cell r="R62">
            <v>34855.67</v>
          </cell>
          <cell r="S62">
            <v>20.079999999999998</v>
          </cell>
          <cell r="T62">
            <v>173605.67</v>
          </cell>
          <cell r="U62">
            <v>100</v>
          </cell>
          <cell r="V62" t="str">
            <v>Taip</v>
          </cell>
          <cell r="W62">
            <v>43418</v>
          </cell>
          <cell r="X62" t="str">
            <v/>
          </cell>
          <cell r="Y62" t="str">
            <v/>
          </cell>
          <cell r="AA62">
            <v>138750</v>
          </cell>
          <cell r="AB62">
            <v>127500</v>
          </cell>
          <cell r="AC62">
            <v>11250</v>
          </cell>
          <cell r="AD62" t="str">
            <v>Taip</v>
          </cell>
          <cell r="AE62">
            <v>43430</v>
          </cell>
          <cell r="AF62">
            <v>173605.67</v>
          </cell>
          <cell r="AG62">
            <v>138750</v>
          </cell>
          <cell r="AH62">
            <v>127500</v>
          </cell>
          <cell r="AI62">
            <v>11250</v>
          </cell>
          <cell r="AJ62">
            <v>34855.67</v>
          </cell>
        </row>
        <row r="63">
          <cell r="B63" t="str">
            <v>07.1.1-CPVA-R-905-11-0006</v>
          </cell>
          <cell r="C63">
            <v>43371</v>
          </cell>
          <cell r="D63">
            <v>43469</v>
          </cell>
          <cell r="E63" t="str">
            <v>Teritorijų prie daugiabučių gyvenamųjų pastatų Varėnos mieste sutvarkymas ir pritaikymas visuomenės poreikiams</v>
          </cell>
          <cell r="F63" t="str">
            <v>Įgyvendinama sutartis</v>
          </cell>
          <cell r="G63" t="str">
            <v>30</v>
          </cell>
          <cell r="H63" t="str">
            <v>Varėnos rajono savivaldybės administracija</v>
          </cell>
          <cell r="I63" t="str">
            <v>Alytaus apskritis</v>
          </cell>
          <cell r="J63" t="str">
            <v>Varėnos raj.</v>
          </cell>
          <cell r="K63">
            <v>43090</v>
          </cell>
          <cell r="L63">
            <v>44377</v>
          </cell>
          <cell r="M63">
            <v>44407</v>
          </cell>
          <cell r="N63">
            <v>485640.4</v>
          </cell>
          <cell r="O63">
            <v>485640.4</v>
          </cell>
          <cell r="P63">
            <v>277845.02</v>
          </cell>
          <cell r="Q63">
            <v>57.21</v>
          </cell>
          <cell r="R63">
            <v>207795.38</v>
          </cell>
          <cell r="S63">
            <v>42.79</v>
          </cell>
          <cell r="T63">
            <v>485640.4</v>
          </cell>
          <cell r="U63">
            <v>100</v>
          </cell>
          <cell r="V63" t="str">
            <v>Taip</v>
          </cell>
          <cell r="W63">
            <v>43430</v>
          </cell>
          <cell r="X63" t="str">
            <v/>
          </cell>
          <cell r="Y63" t="str">
            <v/>
          </cell>
          <cell r="AA63">
            <v>448123.22</v>
          </cell>
          <cell r="AB63">
            <v>411788.9</v>
          </cell>
          <cell r="AC63">
            <v>36334.32</v>
          </cell>
          <cell r="AD63" t="str">
            <v>Taip</v>
          </cell>
          <cell r="AE63">
            <v>43581</v>
          </cell>
          <cell r="AF63">
            <v>906480.64000000001</v>
          </cell>
          <cell r="AG63">
            <v>448123.22</v>
          </cell>
          <cell r="AH63">
            <v>411788.9</v>
          </cell>
          <cell r="AI63">
            <v>36334.32</v>
          </cell>
          <cell r="AJ63">
            <v>458357.42</v>
          </cell>
        </row>
        <row r="64">
          <cell r="B64" t="str">
            <v>07.1.1-CPVA-R-903-11-0001</v>
          </cell>
          <cell r="C64">
            <v>42583</v>
          </cell>
          <cell r="D64">
            <v>42699</v>
          </cell>
          <cell r="E64" t="str">
            <v>Amatų centro „Menų kalvė“ Druskininkuose įkūrimas</v>
          </cell>
          <cell r="F64" t="str">
            <v>Baigtas</v>
          </cell>
          <cell r="G64" t="str">
            <v>30</v>
          </cell>
          <cell r="H64" t="str">
            <v>Druskininkų savivaldybės administracija</v>
          </cell>
          <cell r="I64" t="str">
            <v>Alytaus apskritis</v>
          </cell>
          <cell r="J64" t="str">
            <v>Druskininkų</v>
          </cell>
          <cell r="K64">
            <v>42468</v>
          </cell>
          <cell r="L64">
            <v>43616</v>
          </cell>
          <cell r="M64">
            <v>43861</v>
          </cell>
          <cell r="N64">
            <v>539186.11</v>
          </cell>
          <cell r="O64">
            <v>432822.71</v>
          </cell>
          <cell r="P64">
            <v>380519</v>
          </cell>
          <cell r="Q64">
            <v>87.92</v>
          </cell>
          <cell r="R64">
            <v>52303.71</v>
          </cell>
          <cell r="S64">
            <v>12.08</v>
          </cell>
          <cell r="T64">
            <v>432822.71</v>
          </cell>
          <cell r="U64">
            <v>100</v>
          </cell>
          <cell r="V64" t="str">
            <v>Taip</v>
          </cell>
          <cell r="W64">
            <v>42643</v>
          </cell>
          <cell r="X64" t="str">
            <v/>
          </cell>
          <cell r="Y64" t="str">
            <v/>
          </cell>
          <cell r="AA64">
            <v>415535</v>
          </cell>
          <cell r="AB64">
            <v>381842.97</v>
          </cell>
          <cell r="AC64">
            <v>33692.03</v>
          </cell>
          <cell r="AD64" t="str">
            <v>Taip</v>
          </cell>
          <cell r="AE64">
            <v>42668</v>
          </cell>
          <cell r="AF64">
            <v>474784</v>
          </cell>
          <cell r="AG64">
            <v>415535</v>
          </cell>
          <cell r="AH64">
            <v>381842.97</v>
          </cell>
          <cell r="AI64">
            <v>33692.03</v>
          </cell>
          <cell r="AJ64">
            <v>59249</v>
          </cell>
        </row>
        <row r="65">
          <cell r="B65" t="str">
            <v>07.1.1-CPVA-R-903-11-0002</v>
          </cell>
          <cell r="C65">
            <v>42580</v>
          </cell>
          <cell r="D65">
            <v>42709</v>
          </cell>
          <cell r="E65" t="str">
            <v>Lazdijų miesto kompleksinė infrastruktūros plėtra, III etapas</v>
          </cell>
          <cell r="F65" t="str">
            <v>Baigtas</v>
          </cell>
          <cell r="G65" t="str">
            <v>28</v>
          </cell>
          <cell r="H65" t="str">
            <v>Lazdijų rajono savivaldybės administracija</v>
          </cell>
          <cell r="I65" t="str">
            <v>Alytaus apskritis</v>
          </cell>
          <cell r="J65" t="str">
            <v>Lazdijų raj.</v>
          </cell>
          <cell r="K65">
            <v>42383</v>
          </cell>
          <cell r="L65">
            <v>43553</v>
          </cell>
          <cell r="M65">
            <v>43583</v>
          </cell>
          <cell r="N65">
            <v>343507</v>
          </cell>
          <cell r="O65">
            <v>343507</v>
          </cell>
          <cell r="P65">
            <v>317743.96999999997</v>
          </cell>
          <cell r="Q65">
            <v>92.5</v>
          </cell>
          <cell r="R65">
            <v>25763.03</v>
          </cell>
          <cell r="S65">
            <v>7.5</v>
          </cell>
          <cell r="T65">
            <v>343507</v>
          </cell>
          <cell r="U65">
            <v>100</v>
          </cell>
          <cell r="V65" t="str">
            <v>Taip</v>
          </cell>
          <cell r="W65">
            <v>42640</v>
          </cell>
          <cell r="X65" t="str">
            <v/>
          </cell>
          <cell r="Y65" t="str">
            <v/>
          </cell>
          <cell r="AA65">
            <v>317743.96999999997</v>
          </cell>
          <cell r="AB65">
            <v>291980.95</v>
          </cell>
          <cell r="AC65">
            <v>25763.02</v>
          </cell>
          <cell r="AD65" t="str">
            <v>Taip</v>
          </cell>
          <cell r="AE65">
            <v>42668</v>
          </cell>
          <cell r="AF65">
            <v>343507</v>
          </cell>
          <cell r="AG65">
            <v>317743.96999999997</v>
          </cell>
          <cell r="AH65">
            <v>291980.95</v>
          </cell>
          <cell r="AI65">
            <v>25763.02</v>
          </cell>
          <cell r="AJ65">
            <v>25763.03</v>
          </cell>
        </row>
        <row r="66">
          <cell r="B66" t="str">
            <v>07.1.1-CPVA-R-305-11-0001</v>
          </cell>
          <cell r="C66">
            <v>42754</v>
          </cell>
          <cell r="D66">
            <v>42860</v>
          </cell>
          <cell r="E66" t="str">
            <v>Kultūros įstaigų infrastruktūros modernizavimas Varėnos mieste</v>
          </cell>
          <cell r="F66" t="str">
            <v>Baigtas</v>
          </cell>
          <cell r="G66" t="str">
            <v>27</v>
          </cell>
          <cell r="H66" t="str">
            <v>Varėnos rajono savivaldybės administracija</v>
          </cell>
          <cell r="I66" t="str">
            <v>Alytaus apskritis</v>
          </cell>
          <cell r="J66" t="str">
            <v>Varėnos raj.</v>
          </cell>
          <cell r="K66">
            <v>42327</v>
          </cell>
          <cell r="L66">
            <v>43677</v>
          </cell>
          <cell r="M66">
            <v>43707</v>
          </cell>
          <cell r="N66">
            <v>352401</v>
          </cell>
          <cell r="O66">
            <v>352401</v>
          </cell>
          <cell r="P66">
            <v>299540.84999999998</v>
          </cell>
          <cell r="Q66">
            <v>85</v>
          </cell>
          <cell r="R66">
            <v>52860.15</v>
          </cell>
          <cell r="S66">
            <v>15</v>
          </cell>
          <cell r="T66">
            <v>352401</v>
          </cell>
          <cell r="U66">
            <v>100</v>
          </cell>
          <cell r="V66" t="str">
            <v>Taip</v>
          </cell>
          <cell r="W66">
            <v>42811</v>
          </cell>
          <cell r="X66" t="str">
            <v/>
          </cell>
          <cell r="Y66" t="str">
            <v/>
          </cell>
          <cell r="AA66">
            <v>299540.84999999998</v>
          </cell>
          <cell r="AB66">
            <v>299540.84999999998</v>
          </cell>
          <cell r="AC66">
            <v>0</v>
          </cell>
          <cell r="AD66" t="str">
            <v>Taip</v>
          </cell>
          <cell r="AE66">
            <v>42821</v>
          </cell>
          <cell r="AF66">
            <v>342549.33</v>
          </cell>
          <cell r="AG66">
            <v>291166.93</v>
          </cell>
          <cell r="AH66">
            <v>291166.93</v>
          </cell>
          <cell r="AI66">
            <v>0</v>
          </cell>
          <cell r="AJ66">
            <v>51382.400000000001</v>
          </cell>
        </row>
        <row r="67">
          <cell r="B67" t="str">
            <v>07.1.1-CPVA-R-305-11-0002</v>
          </cell>
          <cell r="C67">
            <v>42761</v>
          </cell>
          <cell r="D67">
            <v>42886</v>
          </cell>
          <cell r="E67" t="str">
            <v>VšĮ Alytaus kultūros ir komunikacijos centro pastato Alytuje, Pramonės g. 1 B, rekonstravimas</v>
          </cell>
          <cell r="F67" t="str">
            <v>Baigtas</v>
          </cell>
          <cell r="G67" t="str">
            <v>16</v>
          </cell>
          <cell r="H67" t="str">
            <v>Alytaus miesto savivaldybės administracija</v>
          </cell>
          <cell r="I67" t="str">
            <v>Alytaus apskritis</v>
          </cell>
          <cell r="J67" t="str">
            <v>Alytaus miesto</v>
          </cell>
          <cell r="K67">
            <v>42584</v>
          </cell>
          <cell r="L67">
            <v>43373</v>
          </cell>
          <cell r="M67">
            <v>43465</v>
          </cell>
          <cell r="N67">
            <v>783264.16</v>
          </cell>
          <cell r="O67">
            <v>783264.16</v>
          </cell>
          <cell r="P67">
            <v>299541</v>
          </cell>
          <cell r="Q67">
            <v>38.24</v>
          </cell>
          <cell r="R67">
            <v>483723.16</v>
          </cell>
          <cell r="S67">
            <v>61.76</v>
          </cell>
          <cell r="T67">
            <v>783264.16</v>
          </cell>
          <cell r="U67">
            <v>100</v>
          </cell>
          <cell r="V67" t="str">
            <v>Taip</v>
          </cell>
          <cell r="W67">
            <v>42816</v>
          </cell>
          <cell r="X67" t="str">
            <v/>
          </cell>
          <cell r="Y67" t="str">
            <v/>
          </cell>
          <cell r="AA67">
            <v>299541</v>
          </cell>
          <cell r="AB67">
            <v>299541</v>
          </cell>
          <cell r="AC67">
            <v>0</v>
          </cell>
          <cell r="AD67" t="str">
            <v>Taip</v>
          </cell>
          <cell r="AE67">
            <v>42831</v>
          </cell>
          <cell r="AF67">
            <v>783264.16</v>
          </cell>
          <cell r="AG67">
            <v>299541</v>
          </cell>
          <cell r="AH67">
            <v>299541</v>
          </cell>
          <cell r="AI67">
            <v>0</v>
          </cell>
          <cell r="AJ67">
            <v>483723.16</v>
          </cell>
        </row>
        <row r="68">
          <cell r="B68" t="str">
            <v>07.1.1-CPVA-R-305-11-0003</v>
          </cell>
          <cell r="C68">
            <v>42762</v>
          </cell>
          <cell r="D68">
            <v>42857</v>
          </cell>
          <cell r="E68" t="str">
            <v>Druskininkų kultūros centro lauko scenos, Vilniaus al. 24, Druskininkai, modernizavimas ir pritaikymas kultūros poreikiams</v>
          </cell>
          <cell r="F68" t="str">
            <v>Įgyvendinama sutartis</v>
          </cell>
          <cell r="G68" t="str">
            <v>32</v>
          </cell>
          <cell r="H68" t="str">
            <v>Druskininkų savivaldybės administracija</v>
          </cell>
          <cell r="I68" t="str">
            <v>Alytaus apskritis</v>
          </cell>
          <cell r="J68" t="str">
            <v>Druskininkų</v>
          </cell>
          <cell r="K68">
            <v>42857</v>
          </cell>
          <cell r="L68">
            <v>43830</v>
          </cell>
          <cell r="M68">
            <v>43860</v>
          </cell>
          <cell r="N68">
            <v>352401</v>
          </cell>
          <cell r="O68">
            <v>352401</v>
          </cell>
          <cell r="P68">
            <v>299540.84999999998</v>
          </cell>
          <cell r="Q68">
            <v>85</v>
          </cell>
          <cell r="R68">
            <v>52860.15</v>
          </cell>
          <cell r="S68">
            <v>15</v>
          </cell>
          <cell r="T68">
            <v>352401</v>
          </cell>
          <cell r="U68">
            <v>100</v>
          </cell>
          <cell r="V68" t="str">
            <v>Taip</v>
          </cell>
          <cell r="W68">
            <v>42804</v>
          </cell>
          <cell r="X68" t="str">
            <v/>
          </cell>
          <cell r="Y68" t="str">
            <v/>
          </cell>
          <cell r="AA68">
            <v>299540.84999999998</v>
          </cell>
          <cell r="AB68">
            <v>299540.84999999998</v>
          </cell>
          <cell r="AC68">
            <v>0</v>
          </cell>
          <cell r="AD68" t="str">
            <v>Taip</v>
          </cell>
          <cell r="AE68">
            <v>42821</v>
          </cell>
          <cell r="AF68">
            <v>308745.98</v>
          </cell>
          <cell r="AG68">
            <v>262434.09000000003</v>
          </cell>
          <cell r="AH68">
            <v>262434.09000000003</v>
          </cell>
          <cell r="AI68">
            <v>0</v>
          </cell>
          <cell r="AJ68">
            <v>46311.89</v>
          </cell>
        </row>
        <row r="69">
          <cell r="B69" t="str">
            <v>07.1.1-CPVA-R-305-11-0004</v>
          </cell>
          <cell r="C69">
            <v>43097</v>
          </cell>
          <cell r="D69">
            <v>43203</v>
          </cell>
          <cell r="E69" t="str">
            <v>Pastato rekonstrukcija ir pritaikymas kultūrinėms, muziejinėms ir edukacinėms reikmėms</v>
          </cell>
          <cell r="F69" t="str">
            <v>Įgyvendinama sutartis</v>
          </cell>
          <cell r="G69" t="str">
            <v>32</v>
          </cell>
          <cell r="H69" t="str">
            <v>Lazdijų rajono savivaldybės administracija</v>
          </cell>
          <cell r="I69" t="str">
            <v>Alytaus apskritis</v>
          </cell>
          <cell r="J69" t="str">
            <v>Lazdijų raj.</v>
          </cell>
          <cell r="K69">
            <v>42501</v>
          </cell>
          <cell r="L69">
            <v>44196</v>
          </cell>
          <cell r="M69">
            <v>44226</v>
          </cell>
          <cell r="N69">
            <v>484769.35</v>
          </cell>
          <cell r="O69">
            <v>484769.35</v>
          </cell>
          <cell r="P69">
            <v>299541</v>
          </cell>
          <cell r="Q69">
            <v>61.79</v>
          </cell>
          <cell r="R69">
            <v>185228.35</v>
          </cell>
          <cell r="S69">
            <v>38.21</v>
          </cell>
          <cell r="T69">
            <v>484769.35</v>
          </cell>
          <cell r="U69">
            <v>100</v>
          </cell>
          <cell r="V69" t="str">
            <v>Taip</v>
          </cell>
          <cell r="W69">
            <v>43154</v>
          </cell>
          <cell r="X69" t="str">
            <v/>
          </cell>
          <cell r="Y69" t="str">
            <v/>
          </cell>
          <cell r="AA69">
            <v>299541</v>
          </cell>
          <cell r="AB69">
            <v>299541</v>
          </cell>
          <cell r="AC69">
            <v>0</v>
          </cell>
          <cell r="AD69" t="str">
            <v>Taip</v>
          </cell>
          <cell r="AE69">
            <v>43178</v>
          </cell>
          <cell r="AF69">
            <v>484769.35</v>
          </cell>
          <cell r="AG69">
            <v>299541</v>
          </cell>
          <cell r="AH69">
            <v>299541</v>
          </cell>
          <cell r="AI69">
            <v>0</v>
          </cell>
          <cell r="AJ69">
            <v>185228.35</v>
          </cell>
        </row>
        <row r="70">
          <cell r="B70" t="str">
            <v>08.1.1-CPVA-R-407-11-0001</v>
          </cell>
          <cell r="C70">
            <v>42734</v>
          </cell>
          <cell r="D70">
            <v>42851</v>
          </cell>
          <cell r="E70" t="str">
            <v>Socialinių paslaugų infrastruktūros plėtra Druskininkų savivaldybėje</v>
          </cell>
          <cell r="F70" t="str">
            <v>Įgyvendinama sutartis</v>
          </cell>
          <cell r="G70" t="str">
            <v>34</v>
          </cell>
          <cell r="H70" t="str">
            <v>Druskininkų savivaldybės administracija</v>
          </cell>
          <cell r="I70" t="str">
            <v>Alytaus apskritis</v>
          </cell>
          <cell r="J70" t="str">
            <v>Druskininkų</v>
          </cell>
          <cell r="K70">
            <v>42851</v>
          </cell>
          <cell r="L70">
            <v>43890</v>
          </cell>
          <cell r="M70">
            <v>44255</v>
          </cell>
          <cell r="N70">
            <v>151437</v>
          </cell>
          <cell r="O70">
            <v>151437</v>
          </cell>
          <cell r="P70">
            <v>128721</v>
          </cell>
          <cell r="Q70">
            <v>85</v>
          </cell>
          <cell r="R70">
            <v>22716</v>
          </cell>
          <cell r="S70">
            <v>15</v>
          </cell>
          <cell r="T70">
            <v>151437</v>
          </cell>
          <cell r="U70">
            <v>100</v>
          </cell>
          <cell r="V70" t="str">
            <v>Taip</v>
          </cell>
          <cell r="W70">
            <v>42794</v>
          </cell>
          <cell r="X70" t="str">
            <v/>
          </cell>
          <cell r="Y70" t="str">
            <v/>
          </cell>
          <cell r="AA70">
            <v>128721</v>
          </cell>
          <cell r="AB70">
            <v>128721</v>
          </cell>
          <cell r="AC70">
            <v>0</v>
          </cell>
          <cell r="AD70" t="str">
            <v>Taip</v>
          </cell>
          <cell r="AE70">
            <v>42810</v>
          </cell>
          <cell r="AF70">
            <v>255399.18</v>
          </cell>
          <cell r="AG70">
            <v>131232.62</v>
          </cell>
          <cell r="AH70">
            <v>131232.62</v>
          </cell>
          <cell r="AI70">
            <v>0</v>
          </cell>
          <cell r="AJ70">
            <v>124166.56</v>
          </cell>
        </row>
        <row r="71">
          <cell r="B71" t="str">
            <v>08.1.1-CPVA-R-407-11-0002</v>
          </cell>
          <cell r="C71">
            <v>42734</v>
          </cell>
          <cell r="D71">
            <v>42849</v>
          </cell>
          <cell r="E71" t="str">
            <v>Socialinių paslaugų infrastruktūros plėtra Varėnos rajono savivaldybėje</v>
          </cell>
          <cell r="F71" t="str">
            <v>Baigtas</v>
          </cell>
          <cell r="G71" t="str">
            <v>29</v>
          </cell>
          <cell r="H71" t="str">
            <v>Varėnos rajono savivaldybės administracija</v>
          </cell>
          <cell r="I71" t="str">
            <v>Alytaus apskritis</v>
          </cell>
          <cell r="J71" t="str">
            <v>Varėnos raj.</v>
          </cell>
          <cell r="K71">
            <v>42849</v>
          </cell>
          <cell r="L71">
            <v>43738</v>
          </cell>
          <cell r="M71">
            <v>43768</v>
          </cell>
          <cell r="N71">
            <v>148480</v>
          </cell>
          <cell r="O71">
            <v>148480</v>
          </cell>
          <cell r="P71">
            <v>126208</v>
          </cell>
          <cell r="Q71">
            <v>85</v>
          </cell>
          <cell r="R71">
            <v>22272</v>
          </cell>
          <cell r="S71">
            <v>15</v>
          </cell>
          <cell r="T71">
            <v>148480</v>
          </cell>
          <cell r="U71">
            <v>100</v>
          </cell>
          <cell r="V71" t="str">
            <v>Taip</v>
          </cell>
          <cell r="W71">
            <v>42793</v>
          </cell>
          <cell r="X71" t="str">
            <v/>
          </cell>
          <cell r="Y71" t="str">
            <v/>
          </cell>
          <cell r="AA71">
            <v>126208</v>
          </cell>
          <cell r="AB71">
            <v>126208</v>
          </cell>
          <cell r="AC71">
            <v>0</v>
          </cell>
          <cell r="AD71" t="str">
            <v>Taip</v>
          </cell>
          <cell r="AE71">
            <v>42810</v>
          </cell>
          <cell r="AF71">
            <v>148480</v>
          </cell>
          <cell r="AG71">
            <v>126208</v>
          </cell>
          <cell r="AH71">
            <v>126208</v>
          </cell>
          <cell r="AI71">
            <v>0</v>
          </cell>
          <cell r="AJ71">
            <v>22272</v>
          </cell>
        </row>
        <row r="72">
          <cell r="B72" t="str">
            <v>08.1.1-CPVA-R-407-11-0003</v>
          </cell>
          <cell r="C72">
            <v>42737</v>
          </cell>
          <cell r="D72">
            <v>42825</v>
          </cell>
          <cell r="E72" t="str">
            <v>Socialinių paslaugų infrastruktūros modernizavimas ir plėtra VšĮ Kapčiamiesčio globos namuose</v>
          </cell>
          <cell r="F72" t="str">
            <v>Baigtas</v>
          </cell>
          <cell r="G72" t="str">
            <v>25</v>
          </cell>
          <cell r="H72" t="str">
            <v>VšĮ Kapčiamiesčio globos namai</v>
          </cell>
          <cell r="I72" t="str">
            <v>Alytaus apskritis</v>
          </cell>
          <cell r="J72" t="str">
            <v>Lazdijų raj.</v>
          </cell>
          <cell r="K72">
            <v>42825</v>
          </cell>
          <cell r="L72">
            <v>43585</v>
          </cell>
          <cell r="M72">
            <v>43615</v>
          </cell>
          <cell r="N72">
            <v>166081.96</v>
          </cell>
          <cell r="O72">
            <v>146319</v>
          </cell>
          <cell r="P72">
            <v>146319</v>
          </cell>
          <cell r="Q72">
            <v>100</v>
          </cell>
          <cell r="R72">
            <v>0</v>
          </cell>
          <cell r="S72">
            <v>0</v>
          </cell>
          <cell r="T72">
            <v>146319</v>
          </cell>
          <cell r="U72">
            <v>100</v>
          </cell>
          <cell r="V72" t="str">
            <v>Taip</v>
          </cell>
          <cell r="W72">
            <v>42793</v>
          </cell>
          <cell r="X72" t="str">
            <v/>
          </cell>
          <cell r="Y72" t="str">
            <v/>
          </cell>
          <cell r="AA72">
            <v>146319</v>
          </cell>
          <cell r="AB72">
            <v>124371.15</v>
          </cell>
          <cell r="AC72">
            <v>21947.85</v>
          </cell>
          <cell r="AD72" t="str">
            <v>Taip</v>
          </cell>
          <cell r="AE72">
            <v>42807</v>
          </cell>
          <cell r="AF72">
            <v>146319</v>
          </cell>
          <cell r="AG72">
            <v>146319</v>
          </cell>
          <cell r="AH72">
            <v>124371.15</v>
          </cell>
          <cell r="AI72">
            <v>21947.85</v>
          </cell>
          <cell r="AJ72">
            <v>0</v>
          </cell>
        </row>
        <row r="73">
          <cell r="B73" t="str">
            <v>08.1.1-CPVA-R-407-11-0004</v>
          </cell>
          <cell r="C73">
            <v>42738</v>
          </cell>
          <cell r="D73">
            <v>42888</v>
          </cell>
          <cell r="E73" t="str">
            <v>Psichosocialinės pagalbos centro įkūrimas</v>
          </cell>
          <cell r="F73" t="str">
            <v>Baigtas</v>
          </cell>
          <cell r="G73" t="str">
            <v>24</v>
          </cell>
          <cell r="H73" t="str">
            <v>Alytaus rajono savivaldybės administracija</v>
          </cell>
          <cell r="I73" t="str">
            <v>Alytaus apskritis</v>
          </cell>
          <cell r="J73" t="str">
            <v>Alytaus raj.</v>
          </cell>
          <cell r="K73">
            <v>42888</v>
          </cell>
          <cell r="L73">
            <v>43616</v>
          </cell>
          <cell r="M73">
            <v>43646</v>
          </cell>
          <cell r="N73">
            <v>188353</v>
          </cell>
          <cell r="O73">
            <v>188353</v>
          </cell>
          <cell r="P73">
            <v>160100</v>
          </cell>
          <cell r="Q73">
            <v>85</v>
          </cell>
          <cell r="R73">
            <v>28253</v>
          </cell>
          <cell r="S73">
            <v>15</v>
          </cell>
          <cell r="T73">
            <v>188353</v>
          </cell>
          <cell r="U73">
            <v>100</v>
          </cell>
          <cell r="V73" t="str">
            <v>Taip</v>
          </cell>
          <cell r="W73">
            <v>42795</v>
          </cell>
          <cell r="X73" t="str">
            <v/>
          </cell>
          <cell r="Y73" t="str">
            <v/>
          </cell>
          <cell r="AA73">
            <v>160100</v>
          </cell>
          <cell r="AB73">
            <v>160100</v>
          </cell>
          <cell r="AC73">
            <v>0</v>
          </cell>
          <cell r="AD73" t="str">
            <v>Taip</v>
          </cell>
          <cell r="AE73">
            <v>42859</v>
          </cell>
          <cell r="AF73">
            <v>188353</v>
          </cell>
          <cell r="AG73">
            <v>160100</v>
          </cell>
          <cell r="AH73">
            <v>160100</v>
          </cell>
          <cell r="AI73">
            <v>0</v>
          </cell>
          <cell r="AJ73">
            <v>28253</v>
          </cell>
        </row>
        <row r="74">
          <cell r="B74" t="str">
            <v>08.1.1-CPVA-R-407-11-0005</v>
          </cell>
          <cell r="C74">
            <v>42766</v>
          </cell>
          <cell r="D74">
            <v>42936</v>
          </cell>
          <cell r="E74" t="str">
            <v>Socialinių paslaugų plėtra Alytaus mieste</v>
          </cell>
          <cell r="F74" t="str">
            <v>Baigtas</v>
          </cell>
          <cell r="G74" t="str">
            <v>22</v>
          </cell>
          <cell r="H74" t="str">
            <v>Alytaus miesto savivaldybės administracija</v>
          </cell>
          <cell r="I74" t="str">
            <v>Alytaus apskritis</v>
          </cell>
          <cell r="J74" t="str">
            <v>Alytaus miesto</v>
          </cell>
          <cell r="K74">
            <v>42936</v>
          </cell>
          <cell r="L74">
            <v>43616</v>
          </cell>
          <cell r="M74">
            <v>43646</v>
          </cell>
          <cell r="N74">
            <v>637900.55000000005</v>
          </cell>
          <cell r="O74">
            <v>637900.55000000005</v>
          </cell>
          <cell r="P74">
            <v>346361</v>
          </cell>
          <cell r="Q74">
            <v>54.3</v>
          </cell>
          <cell r="R74">
            <v>291539.55</v>
          </cell>
          <cell r="S74">
            <v>45.7</v>
          </cell>
          <cell r="T74">
            <v>637900.55000000005</v>
          </cell>
          <cell r="U74">
            <v>100</v>
          </cell>
          <cell r="V74" t="str">
            <v>Taip</v>
          </cell>
          <cell r="W74">
            <v>42823</v>
          </cell>
          <cell r="X74" t="str">
            <v/>
          </cell>
          <cell r="Y74" t="str">
            <v/>
          </cell>
          <cell r="AA74">
            <v>346361</v>
          </cell>
          <cell r="AB74">
            <v>346361</v>
          </cell>
          <cell r="AC74">
            <v>0</v>
          </cell>
          <cell r="AD74" t="str">
            <v>Taip</v>
          </cell>
          <cell r="AE74">
            <v>42837</v>
          </cell>
          <cell r="AF74">
            <v>600732.80000000005</v>
          </cell>
          <cell r="AG74">
            <v>346361</v>
          </cell>
          <cell r="AH74">
            <v>346361</v>
          </cell>
          <cell r="AI74">
            <v>0</v>
          </cell>
          <cell r="AJ74">
            <v>254371.8</v>
          </cell>
        </row>
        <row r="75">
          <cell r="B75" t="str">
            <v>08.1.2-CPVA-R-408-11-0001</v>
          </cell>
          <cell r="C75">
            <v>42506</v>
          </cell>
          <cell r="D75">
            <v>42605</v>
          </cell>
          <cell r="E75" t="str">
            <v>Socialinio būsto plėtra Varėnos rajone</v>
          </cell>
          <cell r="F75" t="str">
            <v>Baigtas</v>
          </cell>
          <cell r="G75" t="str">
            <v>48</v>
          </cell>
          <cell r="H75" t="str">
            <v>Varėnos rajono savivaldybės administracija</v>
          </cell>
          <cell r="I75" t="str">
            <v>Alytaus apskritis</v>
          </cell>
          <cell r="J75" t="str">
            <v>Varėnos raj.</v>
          </cell>
          <cell r="K75">
            <v>42296</v>
          </cell>
          <cell r="L75">
            <v>44074</v>
          </cell>
          <cell r="M75">
            <v>44104</v>
          </cell>
          <cell r="N75">
            <v>736499</v>
          </cell>
          <cell r="O75">
            <v>736499</v>
          </cell>
          <cell r="P75">
            <v>626024</v>
          </cell>
          <cell r="Q75">
            <v>85</v>
          </cell>
          <cell r="R75">
            <v>110475</v>
          </cell>
          <cell r="S75">
            <v>15</v>
          </cell>
          <cell r="T75">
            <v>736499</v>
          </cell>
          <cell r="U75">
            <v>100</v>
          </cell>
          <cell r="V75" t="str">
            <v>Taip</v>
          </cell>
          <cell r="W75">
            <v>42562</v>
          </cell>
          <cell r="X75" t="str">
            <v/>
          </cell>
          <cell r="Y75" t="str">
            <v/>
          </cell>
          <cell r="AA75">
            <v>626024</v>
          </cell>
          <cell r="AB75">
            <v>626024</v>
          </cell>
          <cell r="AC75">
            <v>0</v>
          </cell>
          <cell r="AD75" t="str">
            <v>Taip</v>
          </cell>
          <cell r="AE75">
            <v>42565</v>
          </cell>
          <cell r="AF75">
            <v>736499</v>
          </cell>
          <cell r="AG75">
            <v>626024</v>
          </cell>
          <cell r="AH75">
            <v>626024</v>
          </cell>
          <cell r="AI75">
            <v>0</v>
          </cell>
          <cell r="AJ75">
            <v>110475</v>
          </cell>
        </row>
        <row r="76">
          <cell r="B76" t="str">
            <v>08.1.2-CPVA-R-408-11-0002</v>
          </cell>
          <cell r="C76">
            <v>42563</v>
          </cell>
          <cell r="D76">
            <v>42599</v>
          </cell>
          <cell r="E76" t="str">
            <v>Socialinio būsto plėtra Alytaus mieste</v>
          </cell>
          <cell r="F76" t="str">
            <v>Įgyvendinama sutartis</v>
          </cell>
          <cell r="G76" t="str">
            <v>48</v>
          </cell>
          <cell r="H76" t="str">
            <v>Alytaus miesto savivaldybės administracija</v>
          </cell>
          <cell r="I76" t="str">
            <v>Alytaus apskritis</v>
          </cell>
          <cell r="J76" t="str">
            <v>Alytaus miesto</v>
          </cell>
          <cell r="K76">
            <v>42598</v>
          </cell>
          <cell r="L76">
            <v>44074</v>
          </cell>
          <cell r="M76">
            <v>44196</v>
          </cell>
          <cell r="N76">
            <v>894093.42</v>
          </cell>
          <cell r="O76">
            <v>891741.18</v>
          </cell>
          <cell r="P76">
            <v>757980</v>
          </cell>
          <cell r="Q76">
            <v>85</v>
          </cell>
          <cell r="R76">
            <v>133761.18</v>
          </cell>
          <cell r="S76">
            <v>15</v>
          </cell>
          <cell r="T76">
            <v>891741.18</v>
          </cell>
          <cell r="U76">
            <v>100</v>
          </cell>
          <cell r="V76" t="str">
            <v>Taip</v>
          </cell>
          <cell r="W76">
            <v>42564</v>
          </cell>
          <cell r="X76" t="str">
            <v/>
          </cell>
          <cell r="Y76" t="str">
            <v/>
          </cell>
          <cell r="AA76">
            <v>757980</v>
          </cell>
          <cell r="AB76">
            <v>757980</v>
          </cell>
          <cell r="AC76">
            <v>0</v>
          </cell>
          <cell r="AD76" t="str">
            <v>Taip</v>
          </cell>
          <cell r="AE76">
            <v>42576</v>
          </cell>
          <cell r="AF76">
            <v>891741.18</v>
          </cell>
          <cell r="AG76">
            <v>757980</v>
          </cell>
          <cell r="AH76">
            <v>757980</v>
          </cell>
          <cell r="AI76">
            <v>0</v>
          </cell>
          <cell r="AJ76">
            <v>133761.18</v>
          </cell>
        </row>
        <row r="77">
          <cell r="B77" t="str">
            <v>08.1.2-CPVA-R-408-11-0003</v>
          </cell>
          <cell r="C77">
            <v>42515</v>
          </cell>
          <cell r="D77">
            <v>42593</v>
          </cell>
          <cell r="E77" t="str">
            <v>Socialinio būsto fondo plėtra Druskininkų savivaldybėje</v>
          </cell>
          <cell r="F77" t="str">
            <v>Baigtas</v>
          </cell>
          <cell r="G77" t="str">
            <v>40</v>
          </cell>
          <cell r="H77" t="str">
            <v>Druskininkų savivaldybės administracija</v>
          </cell>
          <cell r="I77" t="str">
            <v>Alytaus apskritis</v>
          </cell>
          <cell r="J77" t="str">
            <v>Druskininkų</v>
          </cell>
          <cell r="K77">
            <v>42593</v>
          </cell>
          <cell r="L77">
            <v>43830</v>
          </cell>
          <cell r="M77">
            <v>43860</v>
          </cell>
          <cell r="N77">
            <v>727472.94</v>
          </cell>
          <cell r="O77">
            <v>727472.94</v>
          </cell>
          <cell r="P77">
            <v>618352</v>
          </cell>
          <cell r="Q77">
            <v>85</v>
          </cell>
          <cell r="R77">
            <v>109120.94</v>
          </cell>
          <cell r="S77">
            <v>15</v>
          </cell>
          <cell r="T77">
            <v>727472.94</v>
          </cell>
          <cell r="U77">
            <v>100</v>
          </cell>
          <cell r="V77" t="str">
            <v>Taip</v>
          </cell>
          <cell r="W77">
            <v>42555</v>
          </cell>
          <cell r="X77" t="str">
            <v/>
          </cell>
          <cell r="Y77" t="str">
            <v/>
          </cell>
          <cell r="AA77">
            <v>618351.99</v>
          </cell>
          <cell r="AB77">
            <v>618351.99</v>
          </cell>
          <cell r="AC77">
            <v>0</v>
          </cell>
          <cell r="AD77" t="str">
            <v>Taip</v>
          </cell>
          <cell r="AE77">
            <v>42555</v>
          </cell>
          <cell r="AF77">
            <v>727472.94</v>
          </cell>
          <cell r="AG77">
            <v>618351.99</v>
          </cell>
          <cell r="AH77">
            <v>618351.99</v>
          </cell>
          <cell r="AI77">
            <v>0</v>
          </cell>
          <cell r="AJ77">
            <v>109120.95</v>
          </cell>
        </row>
        <row r="78">
          <cell r="B78" t="str">
            <v>08.1.2-CPVA-R-408-11-0004</v>
          </cell>
          <cell r="C78">
            <v>42566</v>
          </cell>
          <cell r="D78">
            <v>42613</v>
          </cell>
          <cell r="E78" t="str">
            <v>Socialinio būsto fondo plėtra Lazdijų rajono savivaldybėje</v>
          </cell>
          <cell r="F78" t="str">
            <v>Įgyvendinama sutartis</v>
          </cell>
          <cell r="G78" t="str">
            <v>56</v>
          </cell>
          <cell r="H78" t="str">
            <v>Lazdijų rajono savivaldybės administracija</v>
          </cell>
          <cell r="I78" t="str">
            <v>Alytaus apskritis</v>
          </cell>
          <cell r="J78" t="str">
            <v>Lazdijų raj.</v>
          </cell>
          <cell r="K78">
            <v>42382</v>
          </cell>
          <cell r="L78">
            <v>44316</v>
          </cell>
          <cell r="M78">
            <v>44346</v>
          </cell>
          <cell r="N78">
            <v>368599</v>
          </cell>
          <cell r="O78">
            <v>368599</v>
          </cell>
          <cell r="P78">
            <v>313012</v>
          </cell>
          <cell r="Q78">
            <v>84.92</v>
          </cell>
          <cell r="R78">
            <v>55587</v>
          </cell>
          <cell r="S78">
            <v>15.08</v>
          </cell>
          <cell r="T78">
            <v>368599</v>
          </cell>
          <cell r="U78">
            <v>100</v>
          </cell>
          <cell r="V78" t="str">
            <v>Taip</v>
          </cell>
          <cell r="W78">
            <v>42573</v>
          </cell>
          <cell r="X78" t="str">
            <v/>
          </cell>
          <cell r="Y78" t="str">
            <v/>
          </cell>
          <cell r="AA78">
            <v>313012</v>
          </cell>
          <cell r="AB78">
            <v>313012</v>
          </cell>
          <cell r="AC78">
            <v>0</v>
          </cell>
          <cell r="AD78" t="str">
            <v>Taip</v>
          </cell>
          <cell r="AE78">
            <v>42586</v>
          </cell>
          <cell r="AF78">
            <v>368599</v>
          </cell>
          <cell r="AG78">
            <v>313012</v>
          </cell>
          <cell r="AH78">
            <v>313012</v>
          </cell>
          <cell r="AI78">
            <v>0</v>
          </cell>
          <cell r="AJ78">
            <v>55587</v>
          </cell>
        </row>
        <row r="79">
          <cell r="B79" t="str">
            <v>08.1.2-CPVA-R-408-11-0005</v>
          </cell>
          <cell r="C79">
            <v>42523</v>
          </cell>
          <cell r="D79">
            <v>42626</v>
          </cell>
          <cell r="E79" t="str">
            <v>Būsto prieinamumo pažeidžiamoms gyventojų grupėms didinimas Alytaus rajone</v>
          </cell>
          <cell r="F79" t="str">
            <v>Baigtas</v>
          </cell>
          <cell r="G79" t="str">
            <v>23</v>
          </cell>
          <cell r="H79" t="str">
            <v>Alytaus rajono savivaldybės administracija</v>
          </cell>
          <cell r="I79" t="str">
            <v>Alytaus apskritis</v>
          </cell>
          <cell r="J79" t="str">
            <v>Alytaus raj.</v>
          </cell>
          <cell r="K79">
            <v>42522</v>
          </cell>
          <cell r="L79">
            <v>43343</v>
          </cell>
          <cell r="M79">
            <v>43434</v>
          </cell>
          <cell r="N79">
            <v>241889</v>
          </cell>
          <cell r="O79">
            <v>241889</v>
          </cell>
          <cell r="P79">
            <v>205605.65</v>
          </cell>
          <cell r="Q79">
            <v>85</v>
          </cell>
          <cell r="R79">
            <v>36283.35</v>
          </cell>
          <cell r="S79">
            <v>15</v>
          </cell>
          <cell r="T79">
            <v>241889</v>
          </cell>
          <cell r="U79">
            <v>100</v>
          </cell>
          <cell r="V79" t="str">
            <v>Taip</v>
          </cell>
          <cell r="W79">
            <v>42580</v>
          </cell>
          <cell r="X79" t="str">
            <v/>
          </cell>
          <cell r="Y79" t="str">
            <v/>
          </cell>
          <cell r="AA79">
            <v>205605.65</v>
          </cell>
          <cell r="AB79">
            <v>205605.65</v>
          </cell>
          <cell r="AC79">
            <v>0</v>
          </cell>
          <cell r="AD79" t="str">
            <v>Taip</v>
          </cell>
          <cell r="AE79">
            <v>42592</v>
          </cell>
          <cell r="AF79">
            <v>241889</v>
          </cell>
          <cell r="AG79">
            <v>205605.65</v>
          </cell>
          <cell r="AH79">
            <v>205605.65</v>
          </cell>
          <cell r="AI79">
            <v>0</v>
          </cell>
          <cell r="AJ79">
            <v>36283.35</v>
          </cell>
        </row>
        <row r="80">
          <cell r="B80" t="str">
            <v>08.1.3-CPVA-R-609-11-0001</v>
          </cell>
          <cell r="C80">
            <v>43360</v>
          </cell>
          <cell r="D80">
            <v>43461</v>
          </cell>
          <cell r="E80" t="str">
            <v>I. S. Kavaliauskienės įmonės teikiamų pirminės ambulatorinės asmens sveikatos priežiūros paslaugų kokybės ir prieinamumo gerinimas</v>
          </cell>
          <cell r="F80" t="str">
            <v>Baigtas</v>
          </cell>
          <cell r="G80" t="str">
            <v>10</v>
          </cell>
          <cell r="H80" t="str">
            <v>Irenos Stanislavos Kavaliauskienės įmonė</v>
          </cell>
          <cell r="I80" t="str">
            <v>Alytaus apskritis</v>
          </cell>
          <cell r="J80" t="str">
            <v>Druskininkų</v>
          </cell>
          <cell r="K80">
            <v>42529</v>
          </cell>
          <cell r="L80">
            <v>43769</v>
          </cell>
          <cell r="M80">
            <v>43799</v>
          </cell>
          <cell r="N80">
            <v>25517</v>
          </cell>
          <cell r="O80">
            <v>25517</v>
          </cell>
          <cell r="P80">
            <v>23603</v>
          </cell>
          <cell r="Q80">
            <v>92.5</v>
          </cell>
          <cell r="R80">
            <v>1914</v>
          </cell>
          <cell r="S80">
            <v>7.5</v>
          </cell>
          <cell r="T80">
            <v>25517</v>
          </cell>
          <cell r="U80">
            <v>100</v>
          </cell>
          <cell r="V80" t="str">
            <v>Taip</v>
          </cell>
          <cell r="W80">
            <v>43409</v>
          </cell>
          <cell r="X80" t="str">
            <v/>
          </cell>
          <cell r="Y80" t="str">
            <v/>
          </cell>
          <cell r="AA80">
            <v>23603</v>
          </cell>
          <cell r="AB80">
            <v>21689.45</v>
          </cell>
          <cell r="AC80">
            <v>1913.55</v>
          </cell>
          <cell r="AD80" t="str">
            <v>Taip</v>
          </cell>
          <cell r="AE80">
            <v>43433</v>
          </cell>
          <cell r="AF80">
            <v>23603</v>
          </cell>
          <cell r="AG80">
            <v>23603</v>
          </cell>
          <cell r="AH80">
            <v>21689.45</v>
          </cell>
          <cell r="AI80">
            <v>1913.55</v>
          </cell>
          <cell r="AJ80">
            <v>1914</v>
          </cell>
        </row>
        <row r="81">
          <cell r="B81" t="str">
            <v>08.1.3-CPVA-R-609-11-0002</v>
          </cell>
          <cell r="C81">
            <v>43362</v>
          </cell>
          <cell r="D81">
            <v>43532</v>
          </cell>
          <cell r="E81" t="str">
            <v>Alytaus poliklinikos teikiamų pirminės sveikatos priežiūros paslaugų prieinamumo didinimas ir kokybės gerinimas</v>
          </cell>
          <cell r="F81" t="str">
            <v>Baigtas</v>
          </cell>
          <cell r="G81" t="str">
            <v>16</v>
          </cell>
          <cell r="H81" t="str">
            <v>Viešoji įstaiga Alytaus poliklinika</v>
          </cell>
          <cell r="I81" t="str">
            <v>Alytaus apskritis</v>
          </cell>
          <cell r="J81" t="str">
            <v>Alytaus miesto</v>
          </cell>
          <cell r="K81">
            <v>42641</v>
          </cell>
          <cell r="L81">
            <v>44012</v>
          </cell>
          <cell r="M81">
            <v>44104</v>
          </cell>
          <cell r="N81">
            <v>466768.66</v>
          </cell>
          <cell r="O81">
            <v>466768.66</v>
          </cell>
          <cell r="P81">
            <v>423820</v>
          </cell>
          <cell r="Q81">
            <v>90.8</v>
          </cell>
          <cell r="R81">
            <v>42948.66</v>
          </cell>
          <cell r="S81">
            <v>9.1999999999999993</v>
          </cell>
          <cell r="T81">
            <v>466768.66</v>
          </cell>
          <cell r="U81">
            <v>100</v>
          </cell>
          <cell r="V81" t="str">
            <v>Taip</v>
          </cell>
          <cell r="W81">
            <v>43473</v>
          </cell>
          <cell r="X81" t="str">
            <v/>
          </cell>
          <cell r="Y81" t="str">
            <v/>
          </cell>
          <cell r="AA81">
            <v>423820</v>
          </cell>
          <cell r="AB81">
            <v>389456</v>
          </cell>
          <cell r="AC81">
            <v>34364</v>
          </cell>
          <cell r="AD81" t="str">
            <v>Taip</v>
          </cell>
          <cell r="AE81">
            <v>43489</v>
          </cell>
          <cell r="AF81">
            <v>466768.66</v>
          </cell>
          <cell r="AG81">
            <v>423820</v>
          </cell>
          <cell r="AH81">
            <v>389456</v>
          </cell>
          <cell r="AI81">
            <v>34364</v>
          </cell>
          <cell r="AJ81">
            <v>42948.66</v>
          </cell>
        </row>
        <row r="82">
          <cell r="B82" t="str">
            <v>08.1.3-CPVA-R-609-11-0003</v>
          </cell>
          <cell r="C82">
            <v>43370</v>
          </cell>
          <cell r="D82">
            <v>43490</v>
          </cell>
          <cell r="E82" t="str">
            <v>UAB „MediCA klinika“ teikiamų pirminės asmens sveikatos priežiūros paslaugų efektyvumo didinimas Alytaus miesto savivaldybėje</v>
          </cell>
          <cell r="F82" t="str">
            <v>Baigtas</v>
          </cell>
          <cell r="G82" t="str">
            <v>17</v>
          </cell>
          <cell r="H82" t="str">
            <v>UAB "MediCA klinika"</v>
          </cell>
          <cell r="I82" t="str">
            <v>Alytaus apskritis</v>
          </cell>
          <cell r="J82" t="str">
            <v>Alytaus miesto</v>
          </cell>
          <cell r="K82">
            <v>43490</v>
          </cell>
          <cell r="L82">
            <v>44012</v>
          </cell>
          <cell r="M82">
            <v>44042</v>
          </cell>
          <cell r="N82">
            <v>82938</v>
          </cell>
          <cell r="O82">
            <v>82938</v>
          </cell>
          <cell r="P82">
            <v>76718</v>
          </cell>
          <cell r="Q82">
            <v>92.5</v>
          </cell>
          <cell r="R82">
            <v>6220</v>
          </cell>
          <cell r="S82">
            <v>7.5</v>
          </cell>
          <cell r="T82">
            <v>82938</v>
          </cell>
          <cell r="U82">
            <v>100</v>
          </cell>
          <cell r="V82" t="str">
            <v>Taip</v>
          </cell>
          <cell r="W82">
            <v>43427</v>
          </cell>
          <cell r="X82" t="str">
            <v/>
          </cell>
          <cell r="Y82" t="str">
            <v/>
          </cell>
          <cell r="AA82">
            <v>76718</v>
          </cell>
          <cell r="AB82">
            <v>70498</v>
          </cell>
          <cell r="AC82">
            <v>6220</v>
          </cell>
          <cell r="AD82" t="str">
            <v>Taip</v>
          </cell>
          <cell r="AE82">
            <v>43469</v>
          </cell>
          <cell r="AF82">
            <v>76718</v>
          </cell>
          <cell r="AG82">
            <v>76718</v>
          </cell>
          <cell r="AH82">
            <v>70498</v>
          </cell>
          <cell r="AI82">
            <v>6220</v>
          </cell>
          <cell r="AJ82">
            <v>6220</v>
          </cell>
        </row>
        <row r="83">
          <cell r="B83" t="str">
            <v>08.1.3-CPVA-R-609-11-0004</v>
          </cell>
          <cell r="C83">
            <v>43371</v>
          </cell>
          <cell r="D83">
            <v>43488</v>
          </cell>
          <cell r="E83" t="str">
            <v>Sveikatos priežiūros paslaugų modernizavimas bei optimizavimas pirminės sveikatos priežiūros centre</v>
          </cell>
          <cell r="F83" t="str">
            <v>Baigtas</v>
          </cell>
          <cell r="G83" t="str">
            <v>12</v>
          </cell>
          <cell r="H83" t="str">
            <v>Viešoji įstaiga Alytaus miesto savivaldybės pirminės sveikatos priežiūros centras</v>
          </cell>
          <cell r="I83" t="str">
            <v>Alytaus apskritis</v>
          </cell>
          <cell r="J83" t="str">
            <v>Alytaus miesto</v>
          </cell>
          <cell r="K83">
            <v>43333</v>
          </cell>
          <cell r="L83">
            <v>43861</v>
          </cell>
          <cell r="M83">
            <v>43891</v>
          </cell>
          <cell r="N83">
            <v>50356</v>
          </cell>
          <cell r="O83">
            <v>50356</v>
          </cell>
          <cell r="P83">
            <v>46579</v>
          </cell>
          <cell r="Q83">
            <v>92.5</v>
          </cell>
          <cell r="R83">
            <v>3777</v>
          </cell>
          <cell r="S83">
            <v>7.5</v>
          </cell>
          <cell r="T83">
            <v>50356</v>
          </cell>
          <cell r="U83">
            <v>100</v>
          </cell>
          <cell r="V83" t="str">
            <v>Taip</v>
          </cell>
          <cell r="W83">
            <v>43444</v>
          </cell>
          <cell r="X83" t="str">
            <v/>
          </cell>
          <cell r="Y83" t="str">
            <v/>
          </cell>
          <cell r="AA83">
            <v>46579</v>
          </cell>
          <cell r="AB83">
            <v>42802</v>
          </cell>
          <cell r="AC83">
            <v>3777</v>
          </cell>
          <cell r="AD83" t="str">
            <v>Taip</v>
          </cell>
          <cell r="AE83">
            <v>43469</v>
          </cell>
          <cell r="AF83">
            <v>50356</v>
          </cell>
          <cell r="AG83">
            <v>46579</v>
          </cell>
          <cell r="AH83">
            <v>42802</v>
          </cell>
          <cell r="AI83">
            <v>3777</v>
          </cell>
          <cell r="AJ83">
            <v>3777</v>
          </cell>
        </row>
        <row r="84">
          <cell r="B84" t="str">
            <v>08.1.3-CPVA-R-609-11-0005</v>
          </cell>
          <cell r="C84">
            <v>43371</v>
          </cell>
          <cell r="D84">
            <v>43468</v>
          </cell>
          <cell r="E84" t="str">
            <v>UAB "Pagalba ligoniui" teikiamų paslaugų efektyvumo didinimas</v>
          </cell>
          <cell r="F84" t="str">
            <v>Baigtas</v>
          </cell>
          <cell r="G84" t="str">
            <v>12</v>
          </cell>
          <cell r="H84" t="str">
            <v>UAB "Pagalba ligoniui"</v>
          </cell>
          <cell r="I84" t="str">
            <v>Alytaus apskritis</v>
          </cell>
          <cell r="J84" t="str">
            <v>Alytaus miesto</v>
          </cell>
          <cell r="K84">
            <v>42888</v>
          </cell>
          <cell r="L84">
            <v>43830</v>
          </cell>
          <cell r="M84">
            <v>43860</v>
          </cell>
          <cell r="N84">
            <v>43413.03</v>
          </cell>
          <cell r="O84">
            <v>43413.03</v>
          </cell>
          <cell r="P84">
            <v>40157.050000000003</v>
          </cell>
          <cell r="Q84">
            <v>92.5</v>
          </cell>
          <cell r="R84">
            <v>3255.98</v>
          </cell>
          <cell r="S84">
            <v>7.5</v>
          </cell>
          <cell r="T84">
            <v>43413.03</v>
          </cell>
          <cell r="U84">
            <v>100</v>
          </cell>
          <cell r="V84" t="str">
            <v>Taip</v>
          </cell>
          <cell r="W84">
            <v>43431</v>
          </cell>
          <cell r="X84" t="str">
            <v/>
          </cell>
          <cell r="Y84" t="str">
            <v/>
          </cell>
          <cell r="AA84">
            <v>40157.050000000003</v>
          </cell>
          <cell r="AB84">
            <v>36901.08</v>
          </cell>
          <cell r="AC84">
            <v>3255.97</v>
          </cell>
          <cell r="AD84" t="str">
            <v>Taip</v>
          </cell>
          <cell r="AE84">
            <v>43448</v>
          </cell>
          <cell r="AF84">
            <v>40157.050000000003</v>
          </cell>
          <cell r="AG84">
            <v>40157.050000000003</v>
          </cell>
          <cell r="AH84">
            <v>36901.08</v>
          </cell>
          <cell r="AI84">
            <v>3255.97</v>
          </cell>
          <cell r="AJ84">
            <v>3255.98</v>
          </cell>
        </row>
        <row r="85">
          <cell r="B85" t="str">
            <v>08.1.3-CPVA-R-609-11-0006</v>
          </cell>
          <cell r="C85">
            <v>43399</v>
          </cell>
          <cell r="D85">
            <v>43509</v>
          </cell>
          <cell r="E85" t="str">
            <v>UAB „Druskininkų šeimos klinika" asmens sveikatos priežiūros paslaugų prieinamumo ir efektyvumo didinimas</v>
          </cell>
          <cell r="F85" t="str">
            <v>Baigtas</v>
          </cell>
          <cell r="G85" t="str">
            <v>5</v>
          </cell>
          <cell r="H85" t="str">
            <v>UAB "Druskininkų šeimos klinika"</v>
          </cell>
          <cell r="I85" t="str">
            <v>Alytaus apskritis</v>
          </cell>
          <cell r="J85" t="str">
            <v>Druskininkų</v>
          </cell>
          <cell r="K85">
            <v>43509</v>
          </cell>
          <cell r="L85">
            <v>43677</v>
          </cell>
          <cell r="M85">
            <v>43707</v>
          </cell>
          <cell r="N85">
            <v>29990</v>
          </cell>
          <cell r="O85">
            <v>29990</v>
          </cell>
          <cell r="P85">
            <v>11367</v>
          </cell>
          <cell r="Q85">
            <v>37.9</v>
          </cell>
          <cell r="R85">
            <v>18623</v>
          </cell>
          <cell r="S85">
            <v>62.1</v>
          </cell>
          <cell r="T85">
            <v>29990</v>
          </cell>
          <cell r="U85">
            <v>100</v>
          </cell>
          <cell r="V85" t="str">
            <v>Taip</v>
          </cell>
          <cell r="W85">
            <v>43455</v>
          </cell>
          <cell r="X85" t="str">
            <v/>
          </cell>
          <cell r="Y85" t="str">
            <v/>
          </cell>
          <cell r="AA85">
            <v>11367</v>
          </cell>
          <cell r="AB85">
            <v>10445</v>
          </cell>
          <cell r="AC85">
            <v>922</v>
          </cell>
          <cell r="AD85" t="str">
            <v>Taip</v>
          </cell>
          <cell r="AE85">
            <v>43489</v>
          </cell>
          <cell r="AF85">
            <v>11367</v>
          </cell>
          <cell r="AG85">
            <v>11367</v>
          </cell>
          <cell r="AH85">
            <v>10445</v>
          </cell>
          <cell r="AI85">
            <v>922</v>
          </cell>
          <cell r="AJ85">
            <v>11423</v>
          </cell>
        </row>
        <row r="86">
          <cell r="B86" t="str">
            <v>08.1.3-CPVA-R-609-11-0007</v>
          </cell>
          <cell r="C86">
            <v>43402</v>
          </cell>
          <cell r="D86">
            <v>43525</v>
          </cell>
          <cell r="E86" t="str">
            <v>Pirminės asmens sveikatos priežiūros kokybės ir prieinamumo gerinimas Druskininkų savivaldybėje</v>
          </cell>
          <cell r="F86" t="str">
            <v>Įgyvendinama sutartis</v>
          </cell>
          <cell r="G86" t="str">
            <v>23</v>
          </cell>
          <cell r="H86" t="str">
            <v>Viešoji įstaiga Druskininkų pirminės sveikatos priežiūros centras</v>
          </cell>
          <cell r="I86" t="str">
            <v>Alytaus apskritis</v>
          </cell>
          <cell r="J86" t="str">
            <v>Druskininkų</v>
          </cell>
          <cell r="K86">
            <v>43525</v>
          </cell>
          <cell r="L86">
            <v>44227</v>
          </cell>
          <cell r="M86">
            <v>44257</v>
          </cell>
          <cell r="N86">
            <v>163532</v>
          </cell>
          <cell r="O86">
            <v>163532</v>
          </cell>
          <cell r="P86">
            <v>151267</v>
          </cell>
          <cell r="Q86">
            <v>92.5</v>
          </cell>
          <cell r="R86">
            <v>12265</v>
          </cell>
          <cell r="S86">
            <v>7.5</v>
          </cell>
          <cell r="T86">
            <v>163532</v>
          </cell>
          <cell r="U86">
            <v>100</v>
          </cell>
          <cell r="V86" t="str">
            <v>Taip</v>
          </cell>
          <cell r="W86">
            <v>43462</v>
          </cell>
          <cell r="X86" t="str">
            <v/>
          </cell>
          <cell r="Y86" t="str">
            <v/>
          </cell>
          <cell r="AA86">
            <v>151267</v>
          </cell>
          <cell r="AB86">
            <v>139002</v>
          </cell>
          <cell r="AC86">
            <v>12265</v>
          </cell>
          <cell r="AD86" t="str">
            <v>Taip</v>
          </cell>
          <cell r="AE86">
            <v>43489</v>
          </cell>
          <cell r="AF86">
            <v>163532</v>
          </cell>
          <cell r="AG86">
            <v>151267</v>
          </cell>
          <cell r="AH86">
            <v>139002</v>
          </cell>
          <cell r="AI86">
            <v>12265</v>
          </cell>
          <cell r="AJ86">
            <v>12265</v>
          </cell>
        </row>
        <row r="87">
          <cell r="B87" t="str">
            <v>08.1.3-CPVA-R-609-11-0008</v>
          </cell>
          <cell r="C87">
            <v>43402</v>
          </cell>
          <cell r="D87">
            <v>43488</v>
          </cell>
          <cell r="E87" t="str">
            <v>Pirminės ambulatorinės asmens sveikatos priežiūros efektyvumo didinimas R. Ambrazaitienės ir L. Puzinovienės šeimos gydytojų kabinetuose</v>
          </cell>
          <cell r="F87" t="str">
            <v>Baigtas</v>
          </cell>
          <cell r="G87" t="str">
            <v>11</v>
          </cell>
          <cell r="H87" t="str">
            <v>UAB "Rasos Ambrazaitienės šeimos gydytojo kabinetas"</v>
          </cell>
          <cell r="I87" t="str">
            <v>Alytaus apskritis</v>
          </cell>
          <cell r="J87" t="str">
            <v>Druskininkų</v>
          </cell>
          <cell r="K87">
            <v>43235</v>
          </cell>
          <cell r="L87">
            <v>43830</v>
          </cell>
          <cell r="M87">
            <v>43860</v>
          </cell>
          <cell r="N87">
            <v>27906</v>
          </cell>
          <cell r="O87">
            <v>27906</v>
          </cell>
          <cell r="P87">
            <v>25813</v>
          </cell>
          <cell r="Q87">
            <v>92.5</v>
          </cell>
          <cell r="R87">
            <v>2093</v>
          </cell>
          <cell r="S87">
            <v>7.5</v>
          </cell>
          <cell r="T87">
            <v>27906</v>
          </cell>
          <cell r="U87">
            <v>100</v>
          </cell>
          <cell r="V87" t="str">
            <v>Taip</v>
          </cell>
          <cell r="W87">
            <v>43427</v>
          </cell>
          <cell r="X87" t="str">
            <v/>
          </cell>
          <cell r="Y87" t="str">
            <v/>
          </cell>
          <cell r="AA87">
            <v>25813</v>
          </cell>
          <cell r="AB87">
            <v>23720.1</v>
          </cell>
          <cell r="AC87">
            <v>2092.9</v>
          </cell>
          <cell r="AD87" t="str">
            <v>Taip</v>
          </cell>
          <cell r="AE87">
            <v>43469</v>
          </cell>
          <cell r="AF87">
            <v>25813</v>
          </cell>
          <cell r="AG87">
            <v>25813</v>
          </cell>
          <cell r="AH87">
            <v>23720.1</v>
          </cell>
          <cell r="AI87">
            <v>2092.9</v>
          </cell>
          <cell r="AJ87">
            <v>2093</v>
          </cell>
        </row>
        <row r="88">
          <cell r="B88" t="str">
            <v>08.1.3-CPVA-R-609-11-0009</v>
          </cell>
          <cell r="C88">
            <v>43403</v>
          </cell>
          <cell r="D88">
            <v>43518</v>
          </cell>
          <cell r="E88" t="str">
            <v>Pirminės asmens sveikatos priežiūros veiklos efektyvumo didinimas Alytaus rajono savivaldybėje</v>
          </cell>
          <cell r="F88" t="str">
            <v>Įgyvendinama sutartis</v>
          </cell>
          <cell r="G88" t="str">
            <v>24</v>
          </cell>
          <cell r="H88" t="str">
            <v>Viešoji įstaiga Alytaus rajono savivaldybės pirminės sveikatos priežiūros centras</v>
          </cell>
          <cell r="I88" t="str">
            <v>Alytaus apskritis</v>
          </cell>
          <cell r="J88" t="str">
            <v>Alytaus raj.</v>
          </cell>
          <cell r="K88">
            <v>43235</v>
          </cell>
          <cell r="L88">
            <v>44255</v>
          </cell>
          <cell r="M88">
            <v>44285</v>
          </cell>
          <cell r="N88">
            <v>172142.73</v>
          </cell>
          <cell r="O88">
            <v>172142.73</v>
          </cell>
          <cell r="P88">
            <v>158763</v>
          </cell>
          <cell r="Q88">
            <v>92.23</v>
          </cell>
          <cell r="R88">
            <v>13379.73</v>
          </cell>
          <cell r="S88">
            <v>7.77</v>
          </cell>
          <cell r="T88">
            <v>172142.73</v>
          </cell>
          <cell r="U88">
            <v>100</v>
          </cell>
          <cell r="V88" t="str">
            <v>Taip</v>
          </cell>
          <cell r="W88">
            <v>43462</v>
          </cell>
          <cell r="X88" t="str">
            <v/>
          </cell>
          <cell r="Y88" t="str">
            <v/>
          </cell>
          <cell r="AA88">
            <v>317751.69</v>
          </cell>
          <cell r="AB88">
            <v>292005.69</v>
          </cell>
          <cell r="AC88">
            <v>25746</v>
          </cell>
          <cell r="AD88" t="str">
            <v>Taip</v>
          </cell>
          <cell r="AE88">
            <v>43489</v>
          </cell>
          <cell r="AF88">
            <v>200143.79</v>
          </cell>
          <cell r="AG88">
            <v>158988.69</v>
          </cell>
          <cell r="AH88">
            <v>146115.69</v>
          </cell>
          <cell r="AI88">
            <v>12873</v>
          </cell>
          <cell r="AJ88">
            <v>41155.1</v>
          </cell>
        </row>
        <row r="89">
          <cell r="B89" t="str">
            <v>08.1.3-CPVA-R-609-11-0010</v>
          </cell>
          <cell r="C89">
            <v>43403</v>
          </cell>
          <cell r="D89">
            <v>43515</v>
          </cell>
          <cell r="E89" t="str">
            <v>Pirminės asmens sveikatos priežiūros veiklos efektyvumo didinimas Lazdijų rajono savivaldybėje</v>
          </cell>
          <cell r="F89" t="str">
            <v>Įgyvendinama sutartis</v>
          </cell>
          <cell r="G89" t="str">
            <v>21</v>
          </cell>
          <cell r="H89" t="str">
            <v>Lazdijų rajono savivaldybės administracija</v>
          </cell>
          <cell r="I89" t="str">
            <v>Alytaus apskritis</v>
          </cell>
          <cell r="J89" t="str">
            <v>Lazdijų raj.</v>
          </cell>
          <cell r="K89">
            <v>43300</v>
          </cell>
          <cell r="L89">
            <v>44165</v>
          </cell>
          <cell r="M89">
            <v>44195</v>
          </cell>
          <cell r="N89">
            <v>193823.02</v>
          </cell>
          <cell r="O89">
            <v>193823.02</v>
          </cell>
          <cell r="P89">
            <v>178264.95999999999</v>
          </cell>
          <cell r="Q89">
            <v>91.97</v>
          </cell>
          <cell r="R89">
            <v>15558.06</v>
          </cell>
          <cell r="S89">
            <v>8.0299999999999994</v>
          </cell>
          <cell r="T89">
            <v>193823.02</v>
          </cell>
          <cell r="U89">
            <v>100</v>
          </cell>
          <cell r="V89" t="str">
            <v>Taip</v>
          </cell>
          <cell r="W89">
            <v>43462</v>
          </cell>
          <cell r="X89" t="str">
            <v/>
          </cell>
          <cell r="Y89" t="str">
            <v/>
          </cell>
          <cell r="AA89">
            <v>178264.95999999999</v>
          </cell>
          <cell r="AB89">
            <v>163810.96</v>
          </cell>
          <cell r="AC89">
            <v>14454</v>
          </cell>
          <cell r="AD89" t="str">
            <v>Taip</v>
          </cell>
          <cell r="AE89">
            <v>43489</v>
          </cell>
          <cell r="AF89">
            <v>186979.76</v>
          </cell>
          <cell r="AG89">
            <v>178264.95999999999</v>
          </cell>
          <cell r="AH89">
            <v>163810.96</v>
          </cell>
          <cell r="AI89">
            <v>14454</v>
          </cell>
          <cell r="AJ89">
            <v>15558.06</v>
          </cell>
        </row>
        <row r="90">
          <cell r="B90" t="str">
            <v>08.1.3-CPVA-R-609-11-0011</v>
          </cell>
          <cell r="C90">
            <v>43404</v>
          </cell>
          <cell r="D90">
            <v>43490</v>
          </cell>
          <cell r="E90" t="str">
            <v>UAB "Disolis" teikiamų paslaugų efektyvumo didinimas</v>
          </cell>
          <cell r="F90" t="str">
            <v>Baigtas</v>
          </cell>
          <cell r="G90" t="str">
            <v>5</v>
          </cell>
          <cell r="H90" t="str">
            <v>Uždaroji akcinė bendrovė "Disolis"</v>
          </cell>
          <cell r="I90" t="str">
            <v>Alytaus apskritis</v>
          </cell>
          <cell r="J90" t="str">
            <v>Alytaus raj.</v>
          </cell>
          <cell r="K90">
            <v>43490</v>
          </cell>
          <cell r="L90">
            <v>43646</v>
          </cell>
          <cell r="M90">
            <v>43676</v>
          </cell>
          <cell r="N90">
            <v>23990.78</v>
          </cell>
          <cell r="O90">
            <v>23990.78</v>
          </cell>
          <cell r="P90">
            <v>16082</v>
          </cell>
          <cell r="Q90">
            <v>67.03</v>
          </cell>
          <cell r="R90">
            <v>7908.78</v>
          </cell>
          <cell r="S90">
            <v>32.97</v>
          </cell>
          <cell r="T90">
            <v>23990.78</v>
          </cell>
          <cell r="U90">
            <v>100</v>
          </cell>
          <cell r="V90" t="str">
            <v>Taip</v>
          </cell>
          <cell r="W90">
            <v>43444</v>
          </cell>
          <cell r="X90" t="str">
            <v/>
          </cell>
          <cell r="Y90" t="str">
            <v/>
          </cell>
          <cell r="AA90">
            <v>16082</v>
          </cell>
          <cell r="AB90">
            <v>15815.88</v>
          </cell>
          <cell r="AC90">
            <v>266.12</v>
          </cell>
          <cell r="AD90" t="str">
            <v>Taip</v>
          </cell>
          <cell r="AE90">
            <v>43469</v>
          </cell>
          <cell r="AF90">
            <v>16082</v>
          </cell>
          <cell r="AG90">
            <v>16082</v>
          </cell>
          <cell r="AH90">
            <v>15815.88</v>
          </cell>
          <cell r="AI90">
            <v>266.12</v>
          </cell>
          <cell r="AJ90">
            <v>7908.78</v>
          </cell>
        </row>
        <row r="91">
          <cell r="B91" t="str">
            <v>08.1.3-CPVA-R-609-11-0012</v>
          </cell>
          <cell r="C91">
            <v>43404</v>
          </cell>
          <cell r="D91">
            <v>43528</v>
          </cell>
          <cell r="E91" t="str">
            <v>Pirminės asmens sveikatos priežiūros veiklos efektyvumo didinimas Varėnos rajono savivaldybėje</v>
          </cell>
          <cell r="F91" t="str">
            <v>Įgyvendinama sutartis</v>
          </cell>
          <cell r="G91" t="str">
            <v>21</v>
          </cell>
          <cell r="H91" t="str">
            <v>Viešoji įstaiga Varėnos pirminės sveikatos priežiūros centras</v>
          </cell>
          <cell r="I91" t="str">
            <v>Alytaus apskritis</v>
          </cell>
          <cell r="J91" t="str">
            <v>Varėnos raj.</v>
          </cell>
          <cell r="K91">
            <v>43200</v>
          </cell>
          <cell r="L91">
            <v>44165</v>
          </cell>
          <cell r="M91">
            <v>44195</v>
          </cell>
          <cell r="N91">
            <v>192664.18</v>
          </cell>
          <cell r="O91">
            <v>192664.18</v>
          </cell>
          <cell r="P91">
            <v>178214.37</v>
          </cell>
          <cell r="Q91">
            <v>92.5</v>
          </cell>
          <cell r="R91">
            <v>14449.81</v>
          </cell>
          <cell r="S91">
            <v>7.5</v>
          </cell>
          <cell r="T91">
            <v>192664.18</v>
          </cell>
          <cell r="U91">
            <v>100</v>
          </cell>
          <cell r="V91" t="str">
            <v>Taip</v>
          </cell>
          <cell r="W91">
            <v>43462</v>
          </cell>
          <cell r="X91" t="str">
            <v/>
          </cell>
          <cell r="Y91" t="str">
            <v/>
          </cell>
          <cell r="AA91">
            <v>185896.19</v>
          </cell>
          <cell r="AB91">
            <v>170294.1</v>
          </cell>
          <cell r="AC91">
            <v>15602.09</v>
          </cell>
          <cell r="AD91" t="str">
            <v>Taip</v>
          </cell>
          <cell r="AE91">
            <v>43489</v>
          </cell>
          <cell r="AF91">
            <v>200968.85</v>
          </cell>
          <cell r="AG91">
            <v>185896.19</v>
          </cell>
          <cell r="AH91">
            <v>170823.53</v>
          </cell>
          <cell r="AI91">
            <v>15072.66</v>
          </cell>
          <cell r="AJ91">
            <v>15072.66</v>
          </cell>
        </row>
        <row r="92">
          <cell r="B92" t="str">
            <v>08.2.1-CPVA-R-908-11-0001</v>
          </cell>
          <cell r="C92">
            <v>43039</v>
          </cell>
          <cell r="D92">
            <v>43125</v>
          </cell>
          <cell r="E92" t="str">
            <v>Senosios Varėnos kaimo viešosios infrastruktūros atnaujinimas ir pritaikymas bendruomenės poreikiams</v>
          </cell>
          <cell r="F92" t="str">
            <v>Įgyvendinama sutartis</v>
          </cell>
          <cell r="G92" t="str">
            <v>28</v>
          </cell>
          <cell r="H92" t="str">
            <v>Varėnos rajono savivaldybės administracija</v>
          </cell>
          <cell r="I92" t="str">
            <v>Alytaus apskritis</v>
          </cell>
          <cell r="J92" t="str">
            <v>Varėnos raj.</v>
          </cell>
          <cell r="K92">
            <v>42188</v>
          </cell>
          <cell r="L92">
            <v>43955</v>
          </cell>
          <cell r="M92">
            <v>43985</v>
          </cell>
          <cell r="N92">
            <v>613844.72</v>
          </cell>
          <cell r="O92">
            <v>605024.19999999995</v>
          </cell>
          <cell r="P92">
            <v>559647.38</v>
          </cell>
          <cell r="Q92">
            <v>92.5</v>
          </cell>
          <cell r="R92">
            <v>45376.82</v>
          </cell>
          <cell r="S92">
            <v>7.5</v>
          </cell>
          <cell r="T92">
            <v>605024.19999999995</v>
          </cell>
          <cell r="U92">
            <v>100</v>
          </cell>
          <cell r="V92" t="str">
            <v>Taip</v>
          </cell>
          <cell r="W92">
            <v>43098</v>
          </cell>
          <cell r="X92" t="str">
            <v/>
          </cell>
          <cell r="Y92" t="str">
            <v/>
          </cell>
          <cell r="AA92">
            <v>559647.38</v>
          </cell>
          <cell r="AB92">
            <v>514270.57</v>
          </cell>
          <cell r="AC92">
            <v>45376.81</v>
          </cell>
          <cell r="AD92" t="str">
            <v>Taip</v>
          </cell>
          <cell r="AE92">
            <v>43115</v>
          </cell>
          <cell r="AF92">
            <v>664060.51</v>
          </cell>
          <cell r="AG92">
            <v>559647.38</v>
          </cell>
          <cell r="AH92">
            <v>514270.57</v>
          </cell>
          <cell r="AI92">
            <v>45376.81</v>
          </cell>
          <cell r="AJ92">
            <v>104413.13</v>
          </cell>
        </row>
        <row r="93">
          <cell r="B93" t="str">
            <v>08.2.1-CPVA-R-908-11-0002</v>
          </cell>
          <cell r="C93">
            <v>43188</v>
          </cell>
          <cell r="D93">
            <v>43279</v>
          </cell>
          <cell r="E93" t="str">
            <v>Matuizų kaimo viešosios infrastruktūros atnaujinimas ir pritaikymas bendruomenės poreikiams</v>
          </cell>
          <cell r="F93" t="str">
            <v>Įgyvendinama sutartis</v>
          </cell>
          <cell r="G93" t="str">
            <v>30</v>
          </cell>
          <cell r="H93" t="str">
            <v>Varėnos rajono savivaldybės administracija</v>
          </cell>
          <cell r="I93" t="str">
            <v>Alytaus apskritis</v>
          </cell>
          <cell r="J93" t="str">
            <v>Varėnos raj.</v>
          </cell>
          <cell r="K93">
            <v>42188</v>
          </cell>
          <cell r="L93">
            <v>44196</v>
          </cell>
          <cell r="M93">
            <v>44226</v>
          </cell>
          <cell r="N93">
            <v>954174.37</v>
          </cell>
          <cell r="O93">
            <v>815537.61</v>
          </cell>
          <cell r="P93">
            <v>530342</v>
          </cell>
          <cell r="Q93">
            <v>65.03</v>
          </cell>
          <cell r="R93">
            <v>285195.61</v>
          </cell>
          <cell r="S93">
            <v>34.97</v>
          </cell>
          <cell r="T93">
            <v>815537.61</v>
          </cell>
          <cell r="U93">
            <v>100</v>
          </cell>
          <cell r="V93" t="str">
            <v>Taip</v>
          </cell>
          <cell r="W93">
            <v>43245</v>
          </cell>
          <cell r="X93" t="str">
            <v/>
          </cell>
          <cell r="Y93" t="str">
            <v/>
          </cell>
          <cell r="AA93">
            <v>754372.28</v>
          </cell>
          <cell r="AB93">
            <v>693206.66</v>
          </cell>
          <cell r="AC93">
            <v>61165.62</v>
          </cell>
          <cell r="AD93" t="str">
            <v>Taip</v>
          </cell>
          <cell r="AE93">
            <v>43259</v>
          </cell>
          <cell r="AF93">
            <v>815537.61</v>
          </cell>
          <cell r="AG93">
            <v>754372.28</v>
          </cell>
          <cell r="AH93">
            <v>693206.96</v>
          </cell>
          <cell r="AI93">
            <v>61165.32</v>
          </cell>
          <cell r="AJ93">
            <v>61165.33</v>
          </cell>
        </row>
        <row r="94">
          <cell r="B94" t="str">
            <v>08.2.1-CPVA-R-908-11-0003</v>
          </cell>
          <cell r="C94">
            <v>43251</v>
          </cell>
          <cell r="D94">
            <v>43328</v>
          </cell>
          <cell r="E94" t="str">
            <v>Leipalingio viešosios erdvės pritaikymas bendruomenės poreikiams</v>
          </cell>
          <cell r="F94" t="str">
            <v>Baigtas</v>
          </cell>
          <cell r="G94" t="str">
            <v>14</v>
          </cell>
          <cell r="H94" t="str">
            <v>Druskininkų savivaldybės administracija</v>
          </cell>
          <cell r="I94" t="str">
            <v>Alytaus apskritis</v>
          </cell>
          <cell r="J94" t="str">
            <v>Druskininkų</v>
          </cell>
          <cell r="K94">
            <v>42524</v>
          </cell>
          <cell r="L94">
            <v>43769</v>
          </cell>
          <cell r="M94">
            <v>43799</v>
          </cell>
          <cell r="N94">
            <v>579418.99</v>
          </cell>
          <cell r="O94">
            <v>579418.99</v>
          </cell>
          <cell r="P94">
            <v>386429</v>
          </cell>
          <cell r="Q94">
            <v>66.69</v>
          </cell>
          <cell r="R94">
            <v>192989.99</v>
          </cell>
          <cell r="S94">
            <v>33.31</v>
          </cell>
          <cell r="T94">
            <v>579418.99</v>
          </cell>
          <cell r="U94">
            <v>100</v>
          </cell>
          <cell r="V94" t="str">
            <v>Taip</v>
          </cell>
          <cell r="W94">
            <v>43305</v>
          </cell>
          <cell r="X94" t="str">
            <v/>
          </cell>
          <cell r="Y94" t="str">
            <v/>
          </cell>
          <cell r="AA94">
            <v>386429</v>
          </cell>
          <cell r="AB94">
            <v>355096.91</v>
          </cell>
          <cell r="AC94">
            <v>31332.09</v>
          </cell>
          <cell r="AD94" t="str">
            <v>Taip</v>
          </cell>
          <cell r="AE94">
            <v>43313</v>
          </cell>
          <cell r="AF94">
            <v>579418.99</v>
          </cell>
          <cell r="AG94">
            <v>386429</v>
          </cell>
          <cell r="AH94">
            <v>355096.91</v>
          </cell>
          <cell r="AI94">
            <v>31332.09</v>
          </cell>
          <cell r="AJ94">
            <v>192989.99</v>
          </cell>
        </row>
        <row r="95">
          <cell r="B95" t="str">
            <v>08.2.1-CPVA-R-908-11-0004</v>
          </cell>
          <cell r="C95">
            <v>43252</v>
          </cell>
          <cell r="D95">
            <v>43333</v>
          </cell>
          <cell r="E95" t="str">
            <v>Viečiūnų viešosios erdvės pritaikymas bendruomenės poreikiams</v>
          </cell>
          <cell r="F95" t="str">
            <v>Įgyvendinama sutartis</v>
          </cell>
          <cell r="G95" t="str">
            <v>27</v>
          </cell>
          <cell r="H95" t="str">
            <v>Druskininkų savivaldybės administracija</v>
          </cell>
          <cell r="I95" t="str">
            <v>Alytaus apskritis</v>
          </cell>
          <cell r="J95" t="str">
            <v>Druskininkų</v>
          </cell>
          <cell r="K95">
            <v>42200</v>
          </cell>
          <cell r="L95">
            <v>44165</v>
          </cell>
          <cell r="M95">
            <v>44316</v>
          </cell>
          <cell r="N95">
            <v>679878</v>
          </cell>
          <cell r="O95">
            <v>673878</v>
          </cell>
          <cell r="P95">
            <v>623337</v>
          </cell>
          <cell r="Q95">
            <v>92.5</v>
          </cell>
          <cell r="R95">
            <v>50541</v>
          </cell>
          <cell r="S95">
            <v>7.5</v>
          </cell>
          <cell r="T95">
            <v>673878</v>
          </cell>
          <cell r="U95">
            <v>100</v>
          </cell>
          <cell r="V95" t="str">
            <v>Taip</v>
          </cell>
          <cell r="W95">
            <v>43306</v>
          </cell>
          <cell r="X95" t="str">
            <v/>
          </cell>
          <cell r="Y95" t="str">
            <v/>
          </cell>
          <cell r="AA95">
            <v>623337</v>
          </cell>
          <cell r="AB95">
            <v>572796.16000000003</v>
          </cell>
          <cell r="AC95">
            <v>50540.84</v>
          </cell>
          <cell r="AD95" t="str">
            <v>Taip</v>
          </cell>
          <cell r="AE95">
            <v>43312</v>
          </cell>
          <cell r="AF95">
            <v>673878</v>
          </cell>
          <cell r="AG95">
            <v>623337</v>
          </cell>
          <cell r="AH95">
            <v>572796.16000000003</v>
          </cell>
          <cell r="AI95">
            <v>50540.84</v>
          </cell>
          <cell r="AJ95">
            <v>50541</v>
          </cell>
        </row>
        <row r="96">
          <cell r="B96" t="str">
            <v>08.2.1-CPVA-R-908-11-0005</v>
          </cell>
          <cell r="C96">
            <v>43549</v>
          </cell>
          <cell r="D96">
            <v>43756</v>
          </cell>
          <cell r="E96" t="str">
            <v>Kompleksinė Miklusėnų gyvenvietės plėtra</v>
          </cell>
          <cell r="F96" t="str">
            <v>Įgyvendinama sutartis</v>
          </cell>
          <cell r="G96" t="str">
            <v>3</v>
          </cell>
          <cell r="H96" t="str">
            <v>Alytaus rajono savivaldybės administracija</v>
          </cell>
          <cell r="I96" t="str">
            <v>Alytaus apskritis</v>
          </cell>
          <cell r="J96" t="str">
            <v>Alytaus raj.</v>
          </cell>
          <cell r="K96">
            <v>43132</v>
          </cell>
          <cell r="L96">
            <v>43861</v>
          </cell>
          <cell r="M96">
            <v>44165</v>
          </cell>
          <cell r="N96">
            <v>1188511.21</v>
          </cell>
          <cell r="O96">
            <v>1169691.19</v>
          </cell>
          <cell r="P96">
            <v>965206</v>
          </cell>
          <cell r="Q96">
            <v>82.52</v>
          </cell>
          <cell r="R96">
            <v>204485.19</v>
          </cell>
          <cell r="S96">
            <v>17.48</v>
          </cell>
          <cell r="T96">
            <v>1169691.19</v>
          </cell>
          <cell r="U96">
            <v>100</v>
          </cell>
          <cell r="V96" t="str">
            <v>Taip</v>
          </cell>
          <cell r="W96">
            <v>43731</v>
          </cell>
          <cell r="X96" t="str">
            <v/>
          </cell>
          <cell r="Y96" t="str">
            <v/>
          </cell>
          <cell r="AA96">
            <v>1081964.3500000001</v>
          </cell>
          <cell r="AB96">
            <v>994237.51</v>
          </cell>
          <cell r="AC96">
            <v>87726.84</v>
          </cell>
          <cell r="AD96" t="str">
            <v>Taip</v>
          </cell>
          <cell r="AE96">
            <v>43741</v>
          </cell>
          <cell r="AF96">
            <v>1169691.19</v>
          </cell>
          <cell r="AG96">
            <v>1052722.07</v>
          </cell>
          <cell r="AH96">
            <v>994237.51</v>
          </cell>
          <cell r="AI96">
            <v>58484.56</v>
          </cell>
          <cell r="AJ96">
            <v>116969.12</v>
          </cell>
        </row>
        <row r="97">
          <cell r="B97" t="str">
            <v>08.4.2-ESFA-R-630-11-0001</v>
          </cell>
          <cell r="C97">
            <v>43217</v>
          </cell>
          <cell r="D97">
            <v>43284</v>
          </cell>
          <cell r="E97" t="str">
            <v>Mažais žingsneliais - sveikos gyvensenos link</v>
          </cell>
          <cell r="F97" t="str">
            <v>Įgyvendinama sutartis</v>
          </cell>
          <cell r="G97" t="str">
            <v>37</v>
          </cell>
          <cell r="H97" t="str">
            <v>Alytaus miesto savivaldybės administracija</v>
          </cell>
          <cell r="I97" t="str">
            <v>Alytaus apskritis</v>
          </cell>
          <cell r="J97" t="str">
            <v>Alytaus miesto</v>
          </cell>
          <cell r="K97">
            <v>43284</v>
          </cell>
          <cell r="L97">
            <v>44380</v>
          </cell>
          <cell r="M97">
            <v>44440</v>
          </cell>
          <cell r="N97">
            <v>198996</v>
          </cell>
          <cell r="O97">
            <v>198996</v>
          </cell>
          <cell r="P97">
            <v>184071.3</v>
          </cell>
          <cell r="Q97">
            <v>92.5</v>
          </cell>
          <cell r="R97">
            <v>14924.7</v>
          </cell>
          <cell r="S97">
            <v>7.5</v>
          </cell>
          <cell r="T97">
            <v>198996</v>
          </cell>
          <cell r="U97">
            <v>100</v>
          </cell>
          <cell r="V97" t="str">
            <v>Taip</v>
          </cell>
          <cell r="W97">
            <v>43263</v>
          </cell>
          <cell r="X97" t="str">
            <v/>
          </cell>
          <cell r="Y97" t="str">
            <v/>
          </cell>
          <cell r="AA97">
            <v>184071.3</v>
          </cell>
          <cell r="AB97">
            <v>169146.6</v>
          </cell>
          <cell r="AC97">
            <v>14924.7</v>
          </cell>
          <cell r="AD97" t="str">
            <v>Taip</v>
          </cell>
          <cell r="AE97">
            <v>43266</v>
          </cell>
          <cell r="AF97">
            <v>198996</v>
          </cell>
          <cell r="AG97">
            <v>184071.3</v>
          </cell>
          <cell r="AH97">
            <v>169146.6</v>
          </cell>
          <cell r="AI97">
            <v>14924.7</v>
          </cell>
          <cell r="AJ97">
            <v>14924.7</v>
          </cell>
        </row>
        <row r="98">
          <cell r="B98" t="str">
            <v>08.4.2-ESFA-R-630-11-0002</v>
          </cell>
          <cell r="C98">
            <v>43217</v>
          </cell>
          <cell r="D98">
            <v>43284</v>
          </cell>
          <cell r="E98" t="str">
            <v>Sveikos gyvensenos skatinimas Lazdijų rajono savivaldybėje</v>
          </cell>
          <cell r="F98" t="str">
            <v>Įgyvendinama sutartis</v>
          </cell>
          <cell r="G98" t="str">
            <v>37</v>
          </cell>
          <cell r="H98" t="str">
            <v>Lazdijų rajono savivaldybės visuomenės sveikatos biuras</v>
          </cell>
          <cell r="I98" t="str">
            <v>Alytaus apskritis</v>
          </cell>
          <cell r="J98" t="str">
            <v>Lazdijų raj.</v>
          </cell>
          <cell r="K98">
            <v>43284</v>
          </cell>
          <cell r="L98">
            <v>44380</v>
          </cell>
          <cell r="M98">
            <v>44440</v>
          </cell>
          <cell r="N98">
            <v>198997.18</v>
          </cell>
          <cell r="O98">
            <v>198997.18</v>
          </cell>
          <cell r="P98">
            <v>184072.39</v>
          </cell>
          <cell r="Q98">
            <v>92.5</v>
          </cell>
          <cell r="R98">
            <v>14924.79</v>
          </cell>
          <cell r="S98">
            <v>7.5</v>
          </cell>
          <cell r="T98">
            <v>198997.18</v>
          </cell>
          <cell r="U98">
            <v>100</v>
          </cell>
          <cell r="V98" t="str">
            <v>Taip</v>
          </cell>
          <cell r="W98">
            <v>43263</v>
          </cell>
          <cell r="X98" t="str">
            <v/>
          </cell>
          <cell r="Y98" t="str">
            <v/>
          </cell>
          <cell r="AA98">
            <v>184072.39</v>
          </cell>
          <cell r="AB98">
            <v>169147.6</v>
          </cell>
          <cell r="AC98">
            <v>14924.79</v>
          </cell>
          <cell r="AD98" t="str">
            <v>Taip</v>
          </cell>
          <cell r="AE98">
            <v>43266</v>
          </cell>
          <cell r="AF98">
            <v>198997.18</v>
          </cell>
          <cell r="AG98">
            <v>184072.39</v>
          </cell>
          <cell r="AH98">
            <v>169147.6</v>
          </cell>
          <cell r="AI98">
            <v>14924.79</v>
          </cell>
          <cell r="AJ98">
            <v>14924.79</v>
          </cell>
        </row>
        <row r="99">
          <cell r="B99" t="str">
            <v>08.4.2-ESFA-R-630-11-0003</v>
          </cell>
          <cell r="C99">
            <v>43217</v>
          </cell>
          <cell r="D99">
            <v>43286</v>
          </cell>
          <cell r="E99" t="str">
            <v>Sveika bendruomenė – stipri visuomenė</v>
          </cell>
          <cell r="F99" t="str">
            <v>Įgyvendinama sutartis</v>
          </cell>
          <cell r="G99" t="str">
            <v>37</v>
          </cell>
          <cell r="H99" t="str">
            <v>Druskininkų savivaldybės visuomenės sveikatos biuras</v>
          </cell>
          <cell r="I99" t="str">
            <v>Alytaus apskritis</v>
          </cell>
          <cell r="J99" t="str">
            <v>Druskininkų</v>
          </cell>
          <cell r="K99">
            <v>43262</v>
          </cell>
          <cell r="L99">
            <v>44382</v>
          </cell>
          <cell r="M99">
            <v>44442</v>
          </cell>
          <cell r="N99">
            <v>198997.18</v>
          </cell>
          <cell r="O99">
            <v>198997.18</v>
          </cell>
          <cell r="P99">
            <v>184072.39</v>
          </cell>
          <cell r="Q99">
            <v>92.5</v>
          </cell>
          <cell r="R99">
            <v>14924.79</v>
          </cell>
          <cell r="S99">
            <v>7.5</v>
          </cell>
          <cell r="T99">
            <v>198997.18</v>
          </cell>
          <cell r="U99">
            <v>100</v>
          </cell>
          <cell r="V99" t="str">
            <v>Taip</v>
          </cell>
          <cell r="W99">
            <v>43259</v>
          </cell>
          <cell r="X99" t="str">
            <v/>
          </cell>
          <cell r="Y99" t="str">
            <v/>
          </cell>
          <cell r="AA99">
            <v>184072.39</v>
          </cell>
          <cell r="AB99">
            <v>169147.6</v>
          </cell>
          <cell r="AC99">
            <v>14924.79</v>
          </cell>
          <cell r="AD99" t="str">
            <v>Taip</v>
          </cell>
          <cell r="AE99">
            <v>43266</v>
          </cell>
          <cell r="AF99">
            <v>198997.18</v>
          </cell>
          <cell r="AG99">
            <v>184072.39</v>
          </cell>
          <cell r="AH99">
            <v>169147.6</v>
          </cell>
          <cell r="AI99">
            <v>14924.79</v>
          </cell>
          <cell r="AJ99">
            <v>14924.79</v>
          </cell>
        </row>
        <row r="100">
          <cell r="B100" t="str">
            <v>08.4.2-ESFA-R-630-11-0004</v>
          </cell>
          <cell r="C100">
            <v>43220</v>
          </cell>
          <cell r="D100">
            <v>43284</v>
          </cell>
          <cell r="E100" t="str">
            <v>Sveikos gyvensenos skatinimas Alytaus rajono savivaldybėje</v>
          </cell>
          <cell r="F100" t="str">
            <v>Įgyvendinama sutartis</v>
          </cell>
          <cell r="G100" t="str">
            <v>37</v>
          </cell>
          <cell r="H100" t="str">
            <v>Alytaus rajono savivaldybės visuomenės sveikatos biuras</v>
          </cell>
          <cell r="I100" t="str">
            <v>Alytaus apskritis</v>
          </cell>
          <cell r="J100" t="str">
            <v>Alytaus raj.</v>
          </cell>
          <cell r="K100">
            <v>43284</v>
          </cell>
          <cell r="L100">
            <v>44380</v>
          </cell>
          <cell r="M100">
            <v>44440</v>
          </cell>
          <cell r="N100">
            <v>198997.18</v>
          </cell>
          <cell r="O100">
            <v>198997.18</v>
          </cell>
          <cell r="P100">
            <v>184072.39</v>
          </cell>
          <cell r="Q100">
            <v>92.5</v>
          </cell>
          <cell r="R100">
            <v>14924.79</v>
          </cell>
          <cell r="S100">
            <v>7.5</v>
          </cell>
          <cell r="T100">
            <v>198997.18</v>
          </cell>
          <cell r="U100">
            <v>100</v>
          </cell>
          <cell r="V100" t="str">
            <v>Taip</v>
          </cell>
          <cell r="W100">
            <v>43259</v>
          </cell>
          <cell r="X100" t="str">
            <v/>
          </cell>
          <cell r="Y100" t="str">
            <v/>
          </cell>
          <cell r="AA100">
            <v>184072.39</v>
          </cell>
          <cell r="AB100">
            <v>169147.6</v>
          </cell>
          <cell r="AC100">
            <v>14924.79</v>
          </cell>
          <cell r="AD100" t="str">
            <v>Taip</v>
          </cell>
          <cell r="AE100">
            <v>43266</v>
          </cell>
          <cell r="AF100">
            <v>198997.18</v>
          </cell>
          <cell r="AG100">
            <v>184072.39</v>
          </cell>
          <cell r="AH100">
            <v>169147.6</v>
          </cell>
          <cell r="AI100">
            <v>14924.79</v>
          </cell>
          <cell r="AJ100">
            <v>14924.79</v>
          </cell>
        </row>
        <row r="101">
          <cell r="B101" t="str">
            <v>08.4.2-ESFA-R-630-11-0005</v>
          </cell>
          <cell r="C101">
            <v>43223</v>
          </cell>
          <cell r="D101">
            <v>43298</v>
          </cell>
          <cell r="E101" t="str">
            <v>Sveikos gyvensenos skatinimas Varėnos rajono savivaldybėje</v>
          </cell>
          <cell r="F101" t="str">
            <v>Įgyvendinama sutartis</v>
          </cell>
          <cell r="G101" t="str">
            <v>36</v>
          </cell>
          <cell r="H101" t="str">
            <v>Varėnos rajono savivaldybės visuomenės sveikatos biuras</v>
          </cell>
          <cell r="I101" t="str">
            <v>Alytaus apskritis</v>
          </cell>
          <cell r="J101" t="str">
            <v>Varėnos raj.</v>
          </cell>
          <cell r="K101">
            <v>43298</v>
          </cell>
          <cell r="L101">
            <v>44394</v>
          </cell>
          <cell r="M101">
            <v>44454</v>
          </cell>
          <cell r="N101">
            <v>198997</v>
          </cell>
          <cell r="O101">
            <v>198997</v>
          </cell>
          <cell r="P101">
            <v>184072</v>
          </cell>
          <cell r="Q101">
            <v>92.5</v>
          </cell>
          <cell r="R101">
            <v>14925</v>
          </cell>
          <cell r="S101">
            <v>7.5</v>
          </cell>
          <cell r="T101">
            <v>198997</v>
          </cell>
          <cell r="U101">
            <v>100</v>
          </cell>
          <cell r="V101" t="str">
            <v>Taip</v>
          </cell>
          <cell r="W101">
            <v>43266</v>
          </cell>
          <cell r="X101" t="str">
            <v/>
          </cell>
          <cell r="Y101" t="str">
            <v/>
          </cell>
          <cell r="AA101">
            <v>184072</v>
          </cell>
          <cell r="AB101">
            <v>169147.45</v>
          </cell>
          <cell r="AC101">
            <v>14924.55</v>
          </cell>
          <cell r="AD101" t="str">
            <v>Taip</v>
          </cell>
          <cell r="AE101">
            <v>43272</v>
          </cell>
          <cell r="AF101">
            <v>198997</v>
          </cell>
          <cell r="AG101">
            <v>184072</v>
          </cell>
          <cell r="AH101">
            <v>169147.45</v>
          </cell>
          <cell r="AI101">
            <v>14924.55</v>
          </cell>
          <cell r="AJ101">
            <v>14925</v>
          </cell>
        </row>
        <row r="102">
          <cell r="B102" t="str">
            <v>08.4.2-ESFA-R-615-11-0001</v>
          </cell>
          <cell r="C102">
            <v>43188</v>
          </cell>
          <cell r="D102">
            <v>43235</v>
          </cell>
          <cell r="E102" t="str">
            <v>PASLAUGŲ TUBERKULIOZE SERGANTIEMS ASMENIMS GERINIMAS LAZDIJŲ RAJONO SAVIVALDYBĖJE</v>
          </cell>
          <cell r="F102" t="str">
            <v>Įgyvendinama sutartis</v>
          </cell>
          <cell r="G102" t="str">
            <v>42</v>
          </cell>
          <cell r="H102" t="str">
            <v>Lazdijų rajono savivaldybės administracija</v>
          </cell>
          <cell r="I102" t="str">
            <v>Alytaus apskritis</v>
          </cell>
          <cell r="J102" t="str">
            <v>Lazdijų raj.</v>
          </cell>
          <cell r="K102">
            <v>43235</v>
          </cell>
          <cell r="L102">
            <v>44530</v>
          </cell>
          <cell r="M102">
            <v>44590</v>
          </cell>
          <cell r="N102">
            <v>15224</v>
          </cell>
          <cell r="O102">
            <v>15224</v>
          </cell>
          <cell r="P102">
            <v>14082</v>
          </cell>
          <cell r="Q102">
            <v>92.5</v>
          </cell>
          <cell r="R102">
            <v>1142</v>
          </cell>
          <cell r="S102">
            <v>7.5</v>
          </cell>
          <cell r="T102">
            <v>15224</v>
          </cell>
          <cell r="U102">
            <v>100</v>
          </cell>
          <cell r="V102" t="str">
            <v>Taip</v>
          </cell>
          <cell r="W102">
            <v>43207</v>
          </cell>
          <cell r="X102" t="str">
            <v/>
          </cell>
          <cell r="Y102" t="str">
            <v/>
          </cell>
          <cell r="AA102">
            <v>14082</v>
          </cell>
          <cell r="AB102">
            <v>12940.4</v>
          </cell>
          <cell r="AC102">
            <v>1141.5999999999999</v>
          </cell>
          <cell r="AD102" t="str">
            <v>Taip</v>
          </cell>
          <cell r="AE102">
            <v>43215</v>
          </cell>
          <cell r="AF102">
            <v>15224</v>
          </cell>
          <cell r="AG102">
            <v>14082</v>
          </cell>
          <cell r="AH102">
            <v>12940.4</v>
          </cell>
          <cell r="AI102">
            <v>1141.5999999999999</v>
          </cell>
          <cell r="AJ102">
            <v>1142</v>
          </cell>
        </row>
        <row r="103">
          <cell r="B103" t="str">
            <v>08.4.2-ESFA-R-615-11-0002</v>
          </cell>
          <cell r="C103">
            <v>43255</v>
          </cell>
          <cell r="D103">
            <v>43322</v>
          </cell>
          <cell r="E103" t="str">
            <v>Ambulatorinių sveikatos priežiūros paslaugų tuberkulioze sergantiems asmenims prieinamumo gerinimas Druskininkų savivaldybėje</v>
          </cell>
          <cell r="F103" t="str">
            <v>Įgyvendinama sutartis</v>
          </cell>
          <cell r="G103" t="str">
            <v>37</v>
          </cell>
          <cell r="H103" t="str">
            <v>Viešoji įstaiga Druskininkų pirminės sveikatos priežiūros centras</v>
          </cell>
          <cell r="I103" t="str">
            <v>Alytaus apskritis</v>
          </cell>
          <cell r="J103" t="str">
            <v>Druskininkų</v>
          </cell>
          <cell r="K103">
            <v>43322</v>
          </cell>
          <cell r="L103">
            <v>44418</v>
          </cell>
          <cell r="M103">
            <v>44478</v>
          </cell>
          <cell r="N103">
            <v>6816</v>
          </cell>
          <cell r="O103">
            <v>6816</v>
          </cell>
          <cell r="P103">
            <v>6304.8</v>
          </cell>
          <cell r="Q103">
            <v>92.5</v>
          </cell>
          <cell r="R103">
            <v>511.2</v>
          </cell>
          <cell r="S103">
            <v>7.5</v>
          </cell>
          <cell r="T103">
            <v>6816</v>
          </cell>
          <cell r="U103">
            <v>100</v>
          </cell>
          <cell r="V103" t="str">
            <v>Taip</v>
          </cell>
          <cell r="W103">
            <v>43294</v>
          </cell>
          <cell r="X103" t="str">
            <v/>
          </cell>
          <cell r="Y103" t="str">
            <v/>
          </cell>
          <cell r="AA103">
            <v>6304.8</v>
          </cell>
          <cell r="AB103">
            <v>5793.6</v>
          </cell>
          <cell r="AC103">
            <v>511.2</v>
          </cell>
          <cell r="AD103" t="str">
            <v>Taip</v>
          </cell>
          <cell r="AE103">
            <v>43306</v>
          </cell>
          <cell r="AF103">
            <v>6816</v>
          </cell>
          <cell r="AG103">
            <v>6304.8</v>
          </cell>
          <cell r="AH103">
            <v>5793.6</v>
          </cell>
          <cell r="AI103">
            <v>511.2</v>
          </cell>
          <cell r="AJ103">
            <v>511.2</v>
          </cell>
        </row>
        <row r="104">
          <cell r="B104" t="str">
            <v>08.4.2-ESFA-R-615-11-0003</v>
          </cell>
          <cell r="C104">
            <v>43278</v>
          </cell>
          <cell r="D104">
            <v>43349</v>
          </cell>
          <cell r="E104" t="str">
            <v>Ambulatorinių sveikatos priežiūros paslaugų prieinamumo gerinimas tuberkulioze sergantiems asmenims Varėnos rajono savivaldybėje</v>
          </cell>
          <cell r="F104" t="str">
            <v>Įgyvendinama sutartis</v>
          </cell>
          <cell r="G104" t="str">
            <v>37</v>
          </cell>
          <cell r="H104" t="str">
            <v>Varėnos rajono savivaldybės administracija</v>
          </cell>
          <cell r="I104" t="str">
            <v>Alytaus apskritis</v>
          </cell>
          <cell r="J104" t="str">
            <v>Varėnos raj.</v>
          </cell>
          <cell r="K104">
            <v>43349</v>
          </cell>
          <cell r="L104">
            <v>44445</v>
          </cell>
          <cell r="M104">
            <v>44505</v>
          </cell>
          <cell r="N104">
            <v>15679</v>
          </cell>
          <cell r="O104">
            <v>15679</v>
          </cell>
          <cell r="P104">
            <v>14503</v>
          </cell>
          <cell r="Q104">
            <v>92.5</v>
          </cell>
          <cell r="R104">
            <v>1176</v>
          </cell>
          <cell r="S104">
            <v>7.5</v>
          </cell>
          <cell r="T104">
            <v>15679</v>
          </cell>
          <cell r="U104">
            <v>100</v>
          </cell>
          <cell r="V104" t="str">
            <v>Taip</v>
          </cell>
          <cell r="W104">
            <v>43326</v>
          </cell>
          <cell r="X104" t="str">
            <v/>
          </cell>
          <cell r="Y104" t="str">
            <v/>
          </cell>
          <cell r="AA104">
            <v>14503</v>
          </cell>
          <cell r="AB104">
            <v>13327</v>
          </cell>
          <cell r="AC104">
            <v>1176</v>
          </cell>
          <cell r="AD104" t="str">
            <v>Taip</v>
          </cell>
          <cell r="AE104">
            <v>43334</v>
          </cell>
          <cell r="AF104">
            <v>15679</v>
          </cell>
          <cell r="AG104">
            <v>14503</v>
          </cell>
          <cell r="AH104">
            <v>13327</v>
          </cell>
          <cell r="AI104">
            <v>1176</v>
          </cell>
          <cell r="AJ104">
            <v>1176</v>
          </cell>
        </row>
        <row r="105">
          <cell r="B105" t="str">
            <v>08.4.2-ESFA-R-615-11-0004</v>
          </cell>
          <cell r="C105">
            <v>43280</v>
          </cell>
          <cell r="D105">
            <v>43409</v>
          </cell>
          <cell r="E105" t="str">
            <v>Priemonių, gerinančių ambulatorinių sveikatos priežiūros paslaugų prieinamumą tuberkulioze sergantiems asmenims, Alytaus rajone, įgyvendinimas</v>
          </cell>
          <cell r="F105" t="str">
            <v>Įgyvendinama sutartis</v>
          </cell>
          <cell r="G105" t="str">
            <v>43</v>
          </cell>
          <cell r="H105" t="str">
            <v>Viešoji įstaiga Alytaus rajono savivaldybės pirminės sveikatos priežiūros centras</v>
          </cell>
          <cell r="I105" t="str">
            <v>Alytaus apskritis</v>
          </cell>
          <cell r="J105" t="str">
            <v>Alytaus raj.</v>
          </cell>
          <cell r="K105">
            <v>43409</v>
          </cell>
          <cell r="L105">
            <v>44686</v>
          </cell>
          <cell r="M105">
            <v>44746</v>
          </cell>
          <cell r="N105">
            <v>10453</v>
          </cell>
          <cell r="O105">
            <v>10453</v>
          </cell>
          <cell r="P105">
            <v>9664.25</v>
          </cell>
          <cell r="Q105">
            <v>92.45</v>
          </cell>
          <cell r="R105">
            <v>788.75</v>
          </cell>
          <cell r="S105">
            <v>7.55</v>
          </cell>
          <cell r="T105">
            <v>10453</v>
          </cell>
          <cell r="U105">
            <v>100</v>
          </cell>
          <cell r="V105" t="str">
            <v>Taip</v>
          </cell>
          <cell r="W105">
            <v>43378</v>
          </cell>
          <cell r="X105" t="str">
            <v/>
          </cell>
          <cell r="Y105" t="str">
            <v/>
          </cell>
          <cell r="AA105">
            <v>9664.25</v>
          </cell>
          <cell r="AB105">
            <v>8214.61</v>
          </cell>
          <cell r="AC105">
            <v>1449.64</v>
          </cell>
          <cell r="AD105" t="str">
            <v>Taip</v>
          </cell>
          <cell r="AE105">
            <v>43388</v>
          </cell>
          <cell r="AF105">
            <v>10453</v>
          </cell>
          <cell r="AG105">
            <v>9664.25</v>
          </cell>
          <cell r="AH105">
            <v>8214.61</v>
          </cell>
          <cell r="AI105">
            <v>1449.64</v>
          </cell>
          <cell r="AJ105">
            <v>788.75</v>
          </cell>
        </row>
        <row r="106">
          <cell r="B106" t="str">
            <v>08.4.2-ESFA-R-615-11-0005</v>
          </cell>
          <cell r="C106">
            <v>43285</v>
          </cell>
          <cell r="D106">
            <v>43353</v>
          </cell>
          <cell r="E106" t="str">
            <v>Ambulatorinių sveikatos priežiūros paslaugų gerinimas tuberkulioze sergantiems asmenims</v>
          </cell>
          <cell r="F106" t="str">
            <v>Įgyvendinama sutartis</v>
          </cell>
          <cell r="G106" t="str">
            <v>37</v>
          </cell>
          <cell r="H106" t="str">
            <v>Alytaus miesto savivaldybės administracija</v>
          </cell>
          <cell r="I106" t="str">
            <v>Alytaus apskritis</v>
          </cell>
          <cell r="J106" t="str">
            <v>Alytaus miesto</v>
          </cell>
          <cell r="K106">
            <v>43353</v>
          </cell>
          <cell r="L106">
            <v>44449</v>
          </cell>
          <cell r="M106">
            <v>44509</v>
          </cell>
          <cell r="N106">
            <v>17041.18</v>
          </cell>
          <cell r="O106">
            <v>17041.18</v>
          </cell>
          <cell r="P106">
            <v>15763.09</v>
          </cell>
          <cell r="Q106">
            <v>92.5</v>
          </cell>
          <cell r="R106">
            <v>1278.0899999999999</v>
          </cell>
          <cell r="S106">
            <v>7.5</v>
          </cell>
          <cell r="T106">
            <v>17041.18</v>
          </cell>
          <cell r="U106">
            <v>100</v>
          </cell>
          <cell r="V106" t="str">
            <v>Taip</v>
          </cell>
          <cell r="W106">
            <v>43315</v>
          </cell>
          <cell r="X106" t="str">
            <v/>
          </cell>
          <cell r="Y106" t="str">
            <v/>
          </cell>
          <cell r="AA106">
            <v>15763.09</v>
          </cell>
          <cell r="AB106">
            <v>14485.09</v>
          </cell>
          <cell r="AC106">
            <v>1278</v>
          </cell>
          <cell r="AD106" t="str">
            <v>Taip</v>
          </cell>
          <cell r="AE106">
            <v>43329</v>
          </cell>
          <cell r="AF106">
            <v>17041.18</v>
          </cell>
          <cell r="AG106">
            <v>15763.09</v>
          </cell>
          <cell r="AH106">
            <v>14485.09</v>
          </cell>
          <cell r="AI106">
            <v>1278</v>
          </cell>
          <cell r="AJ106">
            <v>1278.0899999999999</v>
          </cell>
        </row>
        <row r="107">
          <cell r="B107" t="str">
            <v>09.1.3-CPVA-R-705-11-0001</v>
          </cell>
          <cell r="C107">
            <v>43076</v>
          </cell>
          <cell r="D107">
            <v>43164</v>
          </cell>
          <cell r="E107" t="str">
            <v>Alytaus lopšelio-darželio „Girinukas“ ugdymo aplinkos modernizavimas</v>
          </cell>
          <cell r="F107" t="str">
            <v>Baigtas</v>
          </cell>
          <cell r="G107" t="str">
            <v>22</v>
          </cell>
          <cell r="H107" t="str">
            <v>Alytaus miesto savivaldybės administracija</v>
          </cell>
          <cell r="I107" t="str">
            <v>Alytaus apskritis</v>
          </cell>
          <cell r="J107" t="str">
            <v>Alytaus miesto</v>
          </cell>
          <cell r="K107">
            <v>43105</v>
          </cell>
          <cell r="L107">
            <v>43830</v>
          </cell>
          <cell r="M107">
            <v>43981</v>
          </cell>
          <cell r="N107">
            <v>181986</v>
          </cell>
          <cell r="O107">
            <v>181986</v>
          </cell>
          <cell r="P107">
            <v>168337</v>
          </cell>
          <cell r="Q107">
            <v>92.5</v>
          </cell>
          <cell r="R107">
            <v>13649</v>
          </cell>
          <cell r="S107">
            <v>7.5</v>
          </cell>
          <cell r="T107">
            <v>181986</v>
          </cell>
          <cell r="U107">
            <v>100</v>
          </cell>
          <cell r="V107" t="str">
            <v>Taip</v>
          </cell>
          <cell r="W107">
            <v>43122</v>
          </cell>
          <cell r="X107" t="str">
            <v/>
          </cell>
          <cell r="Y107" t="str">
            <v/>
          </cell>
          <cell r="AA107">
            <v>168337</v>
          </cell>
          <cell r="AB107">
            <v>154688</v>
          </cell>
          <cell r="AC107">
            <v>13649</v>
          </cell>
          <cell r="AD107" t="str">
            <v>Taip</v>
          </cell>
          <cell r="AE107">
            <v>43132</v>
          </cell>
          <cell r="AF107">
            <v>181986</v>
          </cell>
          <cell r="AG107">
            <v>168337</v>
          </cell>
          <cell r="AH107">
            <v>154688</v>
          </cell>
          <cell r="AI107">
            <v>13649</v>
          </cell>
          <cell r="AJ107">
            <v>13649</v>
          </cell>
        </row>
        <row r="108">
          <cell r="B108" t="str">
            <v>09.1.3-CPVA-R-705-11-0002</v>
          </cell>
          <cell r="C108">
            <v>43080</v>
          </cell>
          <cell r="D108">
            <v>43193</v>
          </cell>
          <cell r="E108" t="str">
            <v>Ikimokyklinio ir priešmokyklinio ugdymo įstaigų Lazdijų rajono savivaldybėje modernizavimas</v>
          </cell>
          <cell r="F108" t="str">
            <v>Įgyvendinama sutartis</v>
          </cell>
          <cell r="G108" t="str">
            <v>38</v>
          </cell>
          <cell r="H108" t="str">
            <v>Lazdijų rajono savivaldybės administracija</v>
          </cell>
          <cell r="I108" t="str">
            <v>Alytaus apskritis</v>
          </cell>
          <cell r="J108" t="str">
            <v>Lazdijų raj.</v>
          </cell>
          <cell r="K108">
            <v>42998</v>
          </cell>
          <cell r="L108">
            <v>44347</v>
          </cell>
          <cell r="M108">
            <v>44377</v>
          </cell>
          <cell r="N108">
            <v>133554.21</v>
          </cell>
          <cell r="O108">
            <v>133554.21</v>
          </cell>
          <cell r="P108">
            <v>123528</v>
          </cell>
          <cell r="Q108">
            <v>92.49</v>
          </cell>
          <cell r="R108">
            <v>10026.209999999999</v>
          </cell>
          <cell r="S108">
            <v>7.51</v>
          </cell>
          <cell r="T108">
            <v>133554.21</v>
          </cell>
          <cell r="U108">
            <v>100</v>
          </cell>
          <cell r="V108" t="str">
            <v>Taip</v>
          </cell>
          <cell r="W108">
            <v>43129</v>
          </cell>
          <cell r="X108" t="str">
            <v/>
          </cell>
          <cell r="Y108" t="str">
            <v/>
          </cell>
          <cell r="AA108">
            <v>123528</v>
          </cell>
          <cell r="AB108">
            <v>113512</v>
          </cell>
          <cell r="AC108">
            <v>10016</v>
          </cell>
          <cell r="AD108" t="str">
            <v>Taip</v>
          </cell>
          <cell r="AE108">
            <v>43154</v>
          </cell>
          <cell r="AF108">
            <v>179836.75</v>
          </cell>
          <cell r="AG108">
            <v>166348.99</v>
          </cell>
          <cell r="AH108">
            <v>152861.23000000001</v>
          </cell>
          <cell r="AI108">
            <v>13487.76</v>
          </cell>
          <cell r="AJ108">
            <v>13487.76</v>
          </cell>
        </row>
        <row r="109">
          <cell r="B109" t="str">
            <v>09.1.3-CPVA-R-705-11-0003</v>
          </cell>
          <cell r="C109">
            <v>43080</v>
          </cell>
          <cell r="D109">
            <v>43179</v>
          </cell>
          <cell r="E109" t="str">
            <v>Varėnos "Pasakos" vaikų lopšelio-darželio pastato modernizavimas</v>
          </cell>
          <cell r="F109" t="str">
            <v>Įgyvendinama sutartis</v>
          </cell>
          <cell r="G109" t="str">
            <v>32</v>
          </cell>
          <cell r="H109" t="str">
            <v>Varėnos rajono savivaldybės administracija</v>
          </cell>
          <cell r="I109" t="str">
            <v>Alytaus apskritis</v>
          </cell>
          <cell r="J109" t="str">
            <v>Varėnos raj.</v>
          </cell>
          <cell r="K109">
            <v>42745</v>
          </cell>
          <cell r="L109">
            <v>44165</v>
          </cell>
          <cell r="M109">
            <v>44195</v>
          </cell>
          <cell r="N109">
            <v>370000</v>
          </cell>
          <cell r="O109">
            <v>370000</v>
          </cell>
          <cell r="P109">
            <v>312658</v>
          </cell>
          <cell r="Q109">
            <v>84.5</v>
          </cell>
          <cell r="R109">
            <v>57342</v>
          </cell>
          <cell r="S109">
            <v>15.5</v>
          </cell>
          <cell r="T109">
            <v>370000</v>
          </cell>
          <cell r="U109">
            <v>100</v>
          </cell>
          <cell r="V109" t="str">
            <v>Taip</v>
          </cell>
          <cell r="W109">
            <v>43139</v>
          </cell>
          <cell r="X109" t="str">
            <v/>
          </cell>
          <cell r="Y109" t="str">
            <v/>
          </cell>
          <cell r="AA109">
            <v>312658</v>
          </cell>
          <cell r="AB109">
            <v>287307</v>
          </cell>
          <cell r="AC109">
            <v>25351</v>
          </cell>
          <cell r="AD109" t="str">
            <v>Taip</v>
          </cell>
          <cell r="AE109">
            <v>43152</v>
          </cell>
          <cell r="AF109">
            <v>370000</v>
          </cell>
          <cell r="AG109">
            <v>312658</v>
          </cell>
          <cell r="AH109">
            <v>287307</v>
          </cell>
          <cell r="AI109">
            <v>25351</v>
          </cell>
          <cell r="AJ109">
            <v>57342</v>
          </cell>
        </row>
        <row r="110">
          <cell r="B110" t="str">
            <v>09.1.3-CPVA-R-705-11-0004</v>
          </cell>
          <cell r="C110">
            <v>43080</v>
          </cell>
          <cell r="D110">
            <v>43186</v>
          </cell>
          <cell r="E110" t="str">
            <v>Projekto pavadinimas Alytaus r. ikimokyklinio ir priešmokyklinio ugdymo prieinamumo didinimas, įkuriant ir atnaujinant edukacines erdves</v>
          </cell>
          <cell r="F110" t="str">
            <v>Įgyvendinama sutartis</v>
          </cell>
          <cell r="G110" t="str">
            <v>24</v>
          </cell>
          <cell r="H110" t="str">
            <v>Alytaus rajono savivaldybės administracija</v>
          </cell>
          <cell r="I110" t="str">
            <v>Alytaus apskritis</v>
          </cell>
          <cell r="J110" t="str">
            <v>Alytaus raj.</v>
          </cell>
          <cell r="K110">
            <v>43186</v>
          </cell>
          <cell r="L110">
            <v>43921</v>
          </cell>
          <cell r="M110">
            <v>43951</v>
          </cell>
          <cell r="N110">
            <v>597456.88</v>
          </cell>
          <cell r="O110">
            <v>597456.88</v>
          </cell>
          <cell r="P110">
            <v>537595</v>
          </cell>
          <cell r="Q110">
            <v>89.98</v>
          </cell>
          <cell r="R110">
            <v>59861.88</v>
          </cell>
          <cell r="S110">
            <v>10.02</v>
          </cell>
          <cell r="T110">
            <v>597456.88</v>
          </cell>
          <cell r="U110">
            <v>100</v>
          </cell>
          <cell r="V110" t="str">
            <v>Taip</v>
          </cell>
          <cell r="W110">
            <v>43138</v>
          </cell>
          <cell r="X110" t="str">
            <v/>
          </cell>
          <cell r="Y110" t="str">
            <v/>
          </cell>
          <cell r="AA110">
            <v>537595</v>
          </cell>
          <cell r="AB110">
            <v>494007</v>
          </cell>
          <cell r="AC110">
            <v>43588</v>
          </cell>
          <cell r="AD110" t="str">
            <v>Taip</v>
          </cell>
          <cell r="AE110">
            <v>43152</v>
          </cell>
          <cell r="AF110">
            <v>597456.88</v>
          </cell>
          <cell r="AG110">
            <v>537595</v>
          </cell>
          <cell r="AH110">
            <v>494007</v>
          </cell>
          <cell r="AI110">
            <v>43588</v>
          </cell>
          <cell r="AJ110">
            <v>59861.88</v>
          </cell>
        </row>
        <row r="111">
          <cell r="B111" t="str">
            <v>09.1.3-CPVA-R-705-11-0006</v>
          </cell>
          <cell r="C111">
            <v>43175</v>
          </cell>
          <cell r="D111">
            <v>43265</v>
          </cell>
          <cell r="E111" t="str">
            <v>Druskininkų sav. Viečiūnų progimnazijos ikimokyklinio ugdymo skyriaus "Linelis" ugdymo prieinamumo didinimas</v>
          </cell>
          <cell r="F111" t="str">
            <v>Įgyvendinama sutartis</v>
          </cell>
          <cell r="G111" t="str">
            <v>19</v>
          </cell>
          <cell r="H111" t="str">
            <v>Druskininkų savivaldybės administracija</v>
          </cell>
          <cell r="I111" t="str">
            <v>Alytaus apskritis</v>
          </cell>
          <cell r="J111" t="str">
            <v>Druskininkų</v>
          </cell>
          <cell r="K111">
            <v>43017</v>
          </cell>
          <cell r="L111">
            <v>43861</v>
          </cell>
          <cell r="M111">
            <v>44196</v>
          </cell>
          <cell r="N111">
            <v>176024.68</v>
          </cell>
          <cell r="O111">
            <v>176024.68</v>
          </cell>
          <cell r="P111">
            <v>96933</v>
          </cell>
          <cell r="Q111">
            <v>55.07</v>
          </cell>
          <cell r="R111">
            <v>79091.679999999993</v>
          </cell>
          <cell r="S111">
            <v>44.93</v>
          </cell>
          <cell r="T111">
            <v>176024.68</v>
          </cell>
          <cell r="U111">
            <v>100</v>
          </cell>
          <cell r="V111" t="str">
            <v>Taip</v>
          </cell>
          <cell r="W111">
            <v>43231</v>
          </cell>
          <cell r="X111" t="str">
            <v/>
          </cell>
          <cell r="Y111" t="str">
            <v/>
          </cell>
          <cell r="AA111">
            <v>96933</v>
          </cell>
          <cell r="AB111">
            <v>89074</v>
          </cell>
          <cell r="AC111">
            <v>7859</v>
          </cell>
          <cell r="AD111" t="str">
            <v>Taip</v>
          </cell>
          <cell r="AE111">
            <v>43243</v>
          </cell>
          <cell r="AF111">
            <v>176024.68</v>
          </cell>
          <cell r="AG111">
            <v>136080.15</v>
          </cell>
          <cell r="AH111">
            <v>125046.77</v>
          </cell>
          <cell r="AI111">
            <v>11033.38</v>
          </cell>
          <cell r="AJ111">
            <v>39944.53</v>
          </cell>
        </row>
        <row r="112">
          <cell r="B112" t="str">
            <v>09.1.3-CPVA-R-724-11-0001</v>
          </cell>
          <cell r="C112">
            <v>42991</v>
          </cell>
          <cell r="D112">
            <v>43150</v>
          </cell>
          <cell r="E112" t="str">
            <v>Modernių ir saugių erdvių sukūrimas bendrojo ugdymo įstaigose Lazdijų rajono savivaldybėje</v>
          </cell>
          <cell r="F112" t="str">
            <v>Baigtas</v>
          </cell>
          <cell r="G112" t="str">
            <v>16</v>
          </cell>
          <cell r="H112" t="str">
            <v>Lazdijų rajono savivaldybės administracija</v>
          </cell>
          <cell r="I112" t="str">
            <v>Alytaus apskritis</v>
          </cell>
          <cell r="J112" t="str">
            <v>Lazdijų raj.</v>
          </cell>
          <cell r="K112">
            <v>42942</v>
          </cell>
          <cell r="L112">
            <v>43646</v>
          </cell>
          <cell r="M112">
            <v>43676</v>
          </cell>
          <cell r="N112">
            <v>195779</v>
          </cell>
          <cell r="O112">
            <v>195779</v>
          </cell>
          <cell r="P112">
            <v>181095</v>
          </cell>
          <cell r="Q112">
            <v>92.5</v>
          </cell>
          <cell r="R112">
            <v>14684</v>
          </cell>
          <cell r="S112">
            <v>7.5</v>
          </cell>
          <cell r="T112">
            <v>195779</v>
          </cell>
          <cell r="U112">
            <v>100</v>
          </cell>
          <cell r="V112" t="str">
            <v>Taip</v>
          </cell>
          <cell r="W112">
            <v>43052</v>
          </cell>
          <cell r="X112" t="str">
            <v/>
          </cell>
          <cell r="Y112" t="str">
            <v/>
          </cell>
          <cell r="AA112">
            <v>181095</v>
          </cell>
          <cell r="AB112">
            <v>166412</v>
          </cell>
          <cell r="AC112">
            <v>14683</v>
          </cell>
          <cell r="AD112" t="str">
            <v>Taip</v>
          </cell>
          <cell r="AE112">
            <v>43062</v>
          </cell>
          <cell r="AF112">
            <v>195779</v>
          </cell>
          <cell r="AG112">
            <v>181095</v>
          </cell>
          <cell r="AH112">
            <v>166412</v>
          </cell>
          <cell r="AI112">
            <v>14683</v>
          </cell>
          <cell r="AJ112">
            <v>14684</v>
          </cell>
        </row>
        <row r="113">
          <cell r="B113" t="str">
            <v>09.1.3-CPVA-R-724-11-0002</v>
          </cell>
          <cell r="C113">
            <v>42991</v>
          </cell>
          <cell r="D113">
            <v>43139</v>
          </cell>
          <cell r="E113" t="str">
            <v>Modernių ir saugių erdvių kūrimas Dzūkijos pagrindinėje mokykloje, Alytuje</v>
          </cell>
          <cell r="F113" t="str">
            <v>Įgyvendinama sutartis</v>
          </cell>
          <cell r="G113" t="str">
            <v>37</v>
          </cell>
          <cell r="H113" t="str">
            <v>Alytaus miesto savivaldybės administracija</v>
          </cell>
          <cell r="I113" t="str">
            <v>Alytaus apskritis</v>
          </cell>
          <cell r="J113" t="str">
            <v>Alytaus miesto</v>
          </cell>
          <cell r="K113">
            <v>42177</v>
          </cell>
          <cell r="L113">
            <v>44255</v>
          </cell>
          <cell r="M113">
            <v>44285</v>
          </cell>
          <cell r="N113">
            <v>657021</v>
          </cell>
          <cell r="O113">
            <v>657021</v>
          </cell>
          <cell r="P113">
            <v>607744</v>
          </cell>
          <cell r="Q113">
            <v>92.5</v>
          </cell>
          <cell r="R113">
            <v>49277</v>
          </cell>
          <cell r="S113">
            <v>7.5</v>
          </cell>
          <cell r="T113">
            <v>657021</v>
          </cell>
          <cell r="U113">
            <v>100</v>
          </cell>
          <cell r="V113" t="str">
            <v>Taip</v>
          </cell>
          <cell r="W113">
            <v>43052</v>
          </cell>
          <cell r="X113" t="str">
            <v/>
          </cell>
          <cell r="Y113" t="str">
            <v/>
          </cell>
          <cell r="AA113">
            <v>607744</v>
          </cell>
          <cell r="AB113">
            <v>558467</v>
          </cell>
          <cell r="AC113">
            <v>49277</v>
          </cell>
          <cell r="AD113" t="str">
            <v>Taip</v>
          </cell>
          <cell r="AE113">
            <v>43062</v>
          </cell>
          <cell r="AF113">
            <v>973491.22</v>
          </cell>
          <cell r="AG113">
            <v>714427.91</v>
          </cell>
          <cell r="AH113">
            <v>660845.81999999995</v>
          </cell>
          <cell r="AI113">
            <v>53582.09</v>
          </cell>
          <cell r="AJ113">
            <v>259063.31</v>
          </cell>
        </row>
        <row r="114">
          <cell r="B114" t="str">
            <v>09.1.3-CPVA-R-724-11-0003</v>
          </cell>
          <cell r="C114">
            <v>42993</v>
          </cell>
          <cell r="D114">
            <v>43117</v>
          </cell>
          <cell r="E114" t="str">
            <v>Varėnos r. Merkinės Vinco Krėvės gimnazijos laisvų patalpų pritaikymas ikimokyklinio ir priešmokyklinio ugdymo grupėms įrengti</v>
          </cell>
          <cell r="F114" t="str">
            <v>Įgyvendinama sutartis</v>
          </cell>
          <cell r="G114" t="str">
            <v>35</v>
          </cell>
          <cell r="H114" t="str">
            <v>Varėnos rajono savivaldybės administracija</v>
          </cell>
          <cell r="I114" t="str">
            <v>Alytaus apskritis</v>
          </cell>
          <cell r="J114" t="str">
            <v>Varėnos raj.</v>
          </cell>
          <cell r="K114">
            <v>43117</v>
          </cell>
          <cell r="L114">
            <v>44196</v>
          </cell>
          <cell r="M114">
            <v>44226</v>
          </cell>
          <cell r="N114">
            <v>220453</v>
          </cell>
          <cell r="O114">
            <v>220453</v>
          </cell>
          <cell r="P114">
            <v>203919</v>
          </cell>
          <cell r="Q114">
            <v>92.5</v>
          </cell>
          <cell r="R114">
            <v>16534</v>
          </cell>
          <cell r="S114">
            <v>7.5</v>
          </cell>
          <cell r="T114">
            <v>220453</v>
          </cell>
          <cell r="U114">
            <v>100</v>
          </cell>
          <cell r="V114" t="str">
            <v>Taip</v>
          </cell>
          <cell r="W114">
            <v>43053</v>
          </cell>
          <cell r="X114" t="str">
            <v/>
          </cell>
          <cell r="Y114" t="str">
            <v/>
          </cell>
          <cell r="AA114">
            <v>203919</v>
          </cell>
          <cell r="AB114">
            <v>187385</v>
          </cell>
          <cell r="AC114">
            <v>16534</v>
          </cell>
          <cell r="AD114" t="str">
            <v>Taip</v>
          </cell>
          <cell r="AE114">
            <v>43070</v>
          </cell>
          <cell r="AF114">
            <v>323865.15000000002</v>
          </cell>
          <cell r="AG114">
            <v>273771.40000000002</v>
          </cell>
          <cell r="AH114">
            <v>251574.64</v>
          </cell>
          <cell r="AI114">
            <v>22196.76</v>
          </cell>
          <cell r="AJ114">
            <v>50093.75</v>
          </cell>
        </row>
        <row r="115">
          <cell r="B115" t="str">
            <v>09.1.3-CPVA-R-724-11-0004</v>
          </cell>
          <cell r="C115">
            <v>42993</v>
          </cell>
          <cell r="D115">
            <v>43098</v>
          </cell>
          <cell r="E115" t="str">
            <v>Modernių ir saugių erdvių sukūrimas bendrojo ugdymo mokyklose Druskininkų sav.</v>
          </cell>
          <cell r="F115" t="str">
            <v>Baigtas</v>
          </cell>
          <cell r="G115" t="str">
            <v>15</v>
          </cell>
          <cell r="H115" t="str">
            <v>Druskininkų savivaldybės administracija</v>
          </cell>
          <cell r="I115" t="str">
            <v>Alytaus apskritis</v>
          </cell>
          <cell r="J115" t="str">
            <v>Druskininkų</v>
          </cell>
          <cell r="K115">
            <v>43098</v>
          </cell>
          <cell r="L115">
            <v>43555</v>
          </cell>
          <cell r="M115">
            <v>43585</v>
          </cell>
          <cell r="N115">
            <v>163877</v>
          </cell>
          <cell r="O115">
            <v>163877</v>
          </cell>
          <cell r="P115">
            <v>151586</v>
          </cell>
          <cell r="Q115">
            <v>92.5</v>
          </cell>
          <cell r="R115">
            <v>12291</v>
          </cell>
          <cell r="S115">
            <v>7.5</v>
          </cell>
          <cell r="T115">
            <v>163877</v>
          </cell>
          <cell r="U115">
            <v>100</v>
          </cell>
          <cell r="V115" t="str">
            <v>Taip</v>
          </cell>
          <cell r="W115">
            <v>43053</v>
          </cell>
          <cell r="X115" t="str">
            <v/>
          </cell>
          <cell r="Y115" t="str">
            <v/>
          </cell>
          <cell r="AA115">
            <v>151586</v>
          </cell>
          <cell r="AB115">
            <v>139295</v>
          </cell>
          <cell r="AC115">
            <v>12291</v>
          </cell>
          <cell r="AD115" t="str">
            <v>Taip</v>
          </cell>
          <cell r="AE115">
            <v>43070</v>
          </cell>
          <cell r="AF115">
            <v>163877</v>
          </cell>
          <cell r="AG115">
            <v>151586</v>
          </cell>
          <cell r="AH115">
            <v>139295</v>
          </cell>
          <cell r="AI115">
            <v>12291</v>
          </cell>
          <cell r="AJ115">
            <v>12291</v>
          </cell>
        </row>
        <row r="116">
          <cell r="B116" t="str">
            <v>09.1.3-CPVA-R-724-11-0005</v>
          </cell>
          <cell r="C116">
            <v>43003</v>
          </cell>
          <cell r="D116">
            <v>43112</v>
          </cell>
          <cell r="E116" t="str">
            <v>Alytaus rajono bendrojo ugdymo įstaigų aprūpinimas gamtos, technologijų, menų ir kitų mokslų laboratorijų įranga</v>
          </cell>
          <cell r="F116" t="str">
            <v>Baigtas</v>
          </cell>
          <cell r="G116" t="str">
            <v>15</v>
          </cell>
          <cell r="H116" t="str">
            <v>Alytaus rajono savivaldybės administracija</v>
          </cell>
          <cell r="I116" t="str">
            <v>Alytaus apskritis</v>
          </cell>
          <cell r="J116" t="str">
            <v>Alytaus raj.</v>
          </cell>
          <cell r="K116">
            <v>43054</v>
          </cell>
          <cell r="L116">
            <v>43585</v>
          </cell>
          <cell r="M116">
            <v>43615</v>
          </cell>
          <cell r="N116">
            <v>106845.41</v>
          </cell>
          <cell r="O116">
            <v>106845.41</v>
          </cell>
          <cell r="P116">
            <v>98832</v>
          </cell>
          <cell r="Q116">
            <v>92.5</v>
          </cell>
          <cell r="R116">
            <v>8013.41</v>
          </cell>
          <cell r="S116">
            <v>7.5</v>
          </cell>
          <cell r="T116">
            <v>106845.41</v>
          </cell>
          <cell r="U116">
            <v>100</v>
          </cell>
          <cell r="V116" t="str">
            <v>Taip</v>
          </cell>
          <cell r="W116">
            <v>43062</v>
          </cell>
          <cell r="X116" t="str">
            <v/>
          </cell>
          <cell r="Y116" t="str">
            <v/>
          </cell>
          <cell r="AA116">
            <v>98832</v>
          </cell>
          <cell r="AB116">
            <v>90818</v>
          </cell>
          <cell r="AC116">
            <v>8014</v>
          </cell>
          <cell r="AD116" t="str">
            <v>Taip</v>
          </cell>
          <cell r="AE116">
            <v>43070</v>
          </cell>
          <cell r="AF116">
            <v>106845.41</v>
          </cell>
          <cell r="AG116">
            <v>98832</v>
          </cell>
          <cell r="AH116">
            <v>90818</v>
          </cell>
          <cell r="AI116">
            <v>8014</v>
          </cell>
          <cell r="AJ116">
            <v>8013.41</v>
          </cell>
        </row>
        <row r="117">
          <cell r="B117" t="str">
            <v>09.1.3-CPVA-R-725-11-0001</v>
          </cell>
          <cell r="C117">
            <v>42915</v>
          </cell>
          <cell r="D117">
            <v>43045</v>
          </cell>
          <cell r="E117" t="str">
            <v>Neformaliojo švietimo įstaigų Lazdijų rajono savivaldybėje infrastruktūros tobulinimas</v>
          </cell>
          <cell r="F117" t="str">
            <v>Baigtas</v>
          </cell>
          <cell r="G117" t="str">
            <v>17</v>
          </cell>
          <cell r="H117" t="str">
            <v>Viešoji įstaiga Lazdijų sporto centras</v>
          </cell>
          <cell r="I117" t="str">
            <v>Alytaus apskritis</v>
          </cell>
          <cell r="J117" t="str">
            <v>Lazdijų raj.</v>
          </cell>
          <cell r="K117">
            <v>42825</v>
          </cell>
          <cell r="L117">
            <v>43549</v>
          </cell>
          <cell r="M117">
            <v>43580</v>
          </cell>
          <cell r="N117">
            <v>135814</v>
          </cell>
          <cell r="O117">
            <v>135814</v>
          </cell>
          <cell r="P117">
            <v>115441</v>
          </cell>
          <cell r="Q117">
            <v>85</v>
          </cell>
          <cell r="R117">
            <v>20373</v>
          </cell>
          <cell r="S117">
            <v>15</v>
          </cell>
          <cell r="T117">
            <v>135814</v>
          </cell>
          <cell r="U117">
            <v>100</v>
          </cell>
          <cell r="V117" t="str">
            <v>Taip</v>
          </cell>
          <cell r="W117">
            <v>42969</v>
          </cell>
          <cell r="X117" t="str">
            <v/>
          </cell>
          <cell r="Y117" t="str">
            <v/>
          </cell>
          <cell r="AA117">
            <v>115441</v>
          </cell>
          <cell r="AB117">
            <v>115441</v>
          </cell>
          <cell r="AC117">
            <v>0</v>
          </cell>
          <cell r="AD117" t="str">
            <v>Taip</v>
          </cell>
          <cell r="AE117">
            <v>43014</v>
          </cell>
          <cell r="AF117">
            <v>135814</v>
          </cell>
          <cell r="AG117">
            <v>115441</v>
          </cell>
          <cell r="AH117">
            <v>115441</v>
          </cell>
          <cell r="AI117">
            <v>0</v>
          </cell>
          <cell r="AJ117">
            <v>20373</v>
          </cell>
        </row>
        <row r="118">
          <cell r="B118" t="str">
            <v>09.1.3-CPVA-R-725-11-0002</v>
          </cell>
          <cell r="C118">
            <v>42993</v>
          </cell>
          <cell r="D118">
            <v>43097</v>
          </cell>
          <cell r="E118" t="str">
            <v>Druskininkų M. K. Čiurlionio meno mokyklos infrastruktūros tobulinimas</v>
          </cell>
          <cell r="F118" t="str">
            <v>Baigtas</v>
          </cell>
          <cell r="G118" t="str">
            <v>16</v>
          </cell>
          <cell r="H118" t="str">
            <v>Druskininkų savivaldybės administracija</v>
          </cell>
          <cell r="I118" t="str">
            <v>Alytaus apskritis</v>
          </cell>
          <cell r="J118" t="str">
            <v>Druskininkų</v>
          </cell>
          <cell r="K118">
            <v>43097</v>
          </cell>
          <cell r="L118">
            <v>43585</v>
          </cell>
          <cell r="M118">
            <v>43615</v>
          </cell>
          <cell r="N118">
            <v>146702.29999999999</v>
          </cell>
          <cell r="O118">
            <v>146702.29999999999</v>
          </cell>
          <cell r="P118">
            <v>124266</v>
          </cell>
          <cell r="Q118">
            <v>84.71</v>
          </cell>
          <cell r="R118">
            <v>22436.3</v>
          </cell>
          <cell r="S118">
            <v>15.29</v>
          </cell>
          <cell r="T118">
            <v>146702.29999999999</v>
          </cell>
          <cell r="U118">
            <v>100</v>
          </cell>
          <cell r="V118" t="str">
            <v>Taip</v>
          </cell>
          <cell r="W118">
            <v>43042</v>
          </cell>
          <cell r="X118" t="str">
            <v/>
          </cell>
          <cell r="Y118" t="str">
            <v/>
          </cell>
          <cell r="AA118">
            <v>124266</v>
          </cell>
          <cell r="AB118">
            <v>124266</v>
          </cell>
          <cell r="AC118">
            <v>0</v>
          </cell>
          <cell r="AD118" t="str">
            <v>Taip</v>
          </cell>
          <cell r="AE118">
            <v>43056</v>
          </cell>
          <cell r="AF118">
            <v>146702.29999999999</v>
          </cell>
          <cell r="AG118">
            <v>124266</v>
          </cell>
          <cell r="AH118">
            <v>124266</v>
          </cell>
          <cell r="AI118">
            <v>0</v>
          </cell>
          <cell r="AJ118">
            <v>22436.3</v>
          </cell>
        </row>
        <row r="119">
          <cell r="B119" t="str">
            <v>09.1.3-CPVA-R-725-11-0003</v>
          </cell>
          <cell r="C119">
            <v>43004</v>
          </cell>
          <cell r="D119">
            <v>43097</v>
          </cell>
          <cell r="E119" t="str">
            <v>Varėnos moksleivių kūrybos centro pastato J.Basanavičiaus g. 38, Varėnoje, modernizavimas</v>
          </cell>
          <cell r="F119" t="str">
            <v>Įgyvendinama sutartis</v>
          </cell>
          <cell r="G119" t="str">
            <v>40</v>
          </cell>
          <cell r="H119" t="str">
            <v>Varėnos rajono savivaldybės administracija</v>
          </cell>
          <cell r="I119" t="str">
            <v>Alytaus apskritis</v>
          </cell>
          <cell r="J119" t="str">
            <v>Varėnos raj.</v>
          </cell>
          <cell r="K119">
            <v>42745</v>
          </cell>
          <cell r="L119">
            <v>44316</v>
          </cell>
          <cell r="M119">
            <v>44346</v>
          </cell>
          <cell r="N119">
            <v>437551</v>
          </cell>
          <cell r="O119">
            <v>437551</v>
          </cell>
          <cell r="P119">
            <v>371918</v>
          </cell>
          <cell r="Q119">
            <v>85</v>
          </cell>
          <cell r="R119">
            <v>65633</v>
          </cell>
          <cell r="S119">
            <v>15</v>
          </cell>
          <cell r="T119">
            <v>437551</v>
          </cell>
          <cell r="U119">
            <v>100</v>
          </cell>
          <cell r="V119" t="str">
            <v>Taip</v>
          </cell>
          <cell r="W119">
            <v>43061</v>
          </cell>
          <cell r="X119" t="str">
            <v/>
          </cell>
          <cell r="Y119" t="str">
            <v/>
          </cell>
          <cell r="AA119">
            <v>371918</v>
          </cell>
          <cell r="AB119">
            <v>371918</v>
          </cell>
          <cell r="AC119">
            <v>0</v>
          </cell>
          <cell r="AD119" t="str">
            <v>Taip</v>
          </cell>
          <cell r="AE119">
            <v>43073</v>
          </cell>
          <cell r="AF119">
            <v>457440.47</v>
          </cell>
          <cell r="AG119">
            <v>376257.04</v>
          </cell>
          <cell r="AH119">
            <v>376257.04</v>
          </cell>
          <cell r="AI119">
            <v>0</v>
          </cell>
          <cell r="AJ119">
            <v>81183.429999999993</v>
          </cell>
        </row>
        <row r="120">
          <cell r="B120" t="str">
            <v>09.1.3-CPVA-R-725-11-0004</v>
          </cell>
          <cell r="C120">
            <v>43006</v>
          </cell>
          <cell r="D120">
            <v>43119</v>
          </cell>
          <cell r="E120" t="str">
            <v>Alytaus muzikos mokyklos pastato modernizavimo ir ugdymo aplinkos gerinimas</v>
          </cell>
          <cell r="F120" t="str">
            <v>Baigtas</v>
          </cell>
          <cell r="G120" t="str">
            <v>18</v>
          </cell>
          <cell r="H120" t="str">
            <v>Alytaus miesto savivaldybės administracija</v>
          </cell>
          <cell r="I120" t="str">
            <v>Alytaus apskritis</v>
          </cell>
          <cell r="J120" t="str">
            <v>Alytaus miesto</v>
          </cell>
          <cell r="K120">
            <v>42177</v>
          </cell>
          <cell r="L120">
            <v>43677</v>
          </cell>
          <cell r="M120">
            <v>43707</v>
          </cell>
          <cell r="N120">
            <v>397378</v>
          </cell>
          <cell r="O120">
            <v>397378</v>
          </cell>
          <cell r="P120">
            <v>337771</v>
          </cell>
          <cell r="Q120">
            <v>85</v>
          </cell>
          <cell r="R120">
            <v>59607</v>
          </cell>
          <cell r="S120">
            <v>15</v>
          </cell>
          <cell r="T120">
            <v>397378</v>
          </cell>
          <cell r="U120">
            <v>100</v>
          </cell>
          <cell r="V120" t="str">
            <v>Taip</v>
          </cell>
          <cell r="W120">
            <v>43066</v>
          </cell>
          <cell r="X120" t="str">
            <v/>
          </cell>
          <cell r="Y120" t="str">
            <v/>
          </cell>
          <cell r="AA120">
            <v>337771</v>
          </cell>
          <cell r="AB120">
            <v>337771</v>
          </cell>
          <cell r="AC120">
            <v>0</v>
          </cell>
          <cell r="AD120" t="str">
            <v>Taip</v>
          </cell>
          <cell r="AE120">
            <v>43090</v>
          </cell>
          <cell r="AF120">
            <v>397378</v>
          </cell>
          <cell r="AG120">
            <v>337771</v>
          </cell>
          <cell r="AH120">
            <v>337771</v>
          </cell>
          <cell r="AI120">
            <v>0</v>
          </cell>
          <cell r="AJ120">
            <v>59607</v>
          </cell>
        </row>
        <row r="121">
          <cell r="B121" t="str">
            <v>09.1.3-CPVA-R-725-11-0005</v>
          </cell>
          <cell r="C121">
            <v>43081</v>
          </cell>
          <cell r="D121">
            <v>43115</v>
          </cell>
          <cell r="E121" t="str">
            <v>Alytaus r. meno ir sporto mokyklos edukacinių erdvių įkūrimas ir atnaujinimas</v>
          </cell>
          <cell r="F121" t="str">
            <v>Baigtas</v>
          </cell>
          <cell r="G121" t="str">
            <v>24</v>
          </cell>
          <cell r="H121" t="str">
            <v>Alytaus rajono savivaldybės administracija</v>
          </cell>
          <cell r="I121" t="str">
            <v>Alytaus apskritis</v>
          </cell>
          <cell r="J121" t="str">
            <v>Alytaus raj.</v>
          </cell>
          <cell r="K121">
            <v>43115</v>
          </cell>
          <cell r="L121">
            <v>43861</v>
          </cell>
          <cell r="M121">
            <v>43891</v>
          </cell>
          <cell r="N121">
            <v>884900.23</v>
          </cell>
          <cell r="O121">
            <v>856424.88</v>
          </cell>
          <cell r="P121">
            <v>536611</v>
          </cell>
          <cell r="Q121">
            <v>62.66</v>
          </cell>
          <cell r="R121">
            <v>319813.88</v>
          </cell>
          <cell r="S121">
            <v>37.340000000000003</v>
          </cell>
          <cell r="T121">
            <v>856424.88</v>
          </cell>
          <cell r="U121">
            <v>100</v>
          </cell>
          <cell r="V121" t="str">
            <v>Taip</v>
          </cell>
          <cell r="W121">
            <v>43081</v>
          </cell>
          <cell r="X121" t="str">
            <v/>
          </cell>
          <cell r="Y121" t="str">
            <v/>
          </cell>
          <cell r="AA121">
            <v>536611</v>
          </cell>
          <cell r="AB121">
            <v>536611</v>
          </cell>
          <cell r="AC121">
            <v>0</v>
          </cell>
          <cell r="AD121" t="str">
            <v>Taip</v>
          </cell>
          <cell r="AE121">
            <v>43090</v>
          </cell>
          <cell r="AF121">
            <v>856424.88</v>
          </cell>
          <cell r="AG121">
            <v>685521.19</v>
          </cell>
          <cell r="AH121">
            <v>685521.19</v>
          </cell>
          <cell r="AI121">
            <v>0</v>
          </cell>
          <cell r="AJ121">
            <v>170903.69</v>
          </cell>
        </row>
        <row r="122">
          <cell r="B122" t="str">
            <v>10.1.3-ESFA-R-920-11-0001</v>
          </cell>
          <cell r="C122">
            <v>43039</v>
          </cell>
          <cell r="D122">
            <v>43137</v>
          </cell>
          <cell r="E122" t="str">
            <v>Paslaugų teikimo ir asmenų aptarnavimo kokybės gerinimas Varėnos rajono savivaldybėje</v>
          </cell>
          <cell r="F122" t="str">
            <v>Baigtas</v>
          </cell>
          <cell r="G122" t="str">
            <v>19</v>
          </cell>
          <cell r="H122" t="str">
            <v>Varėnos rajono savivaldybės administracija</v>
          </cell>
          <cell r="I122" t="str">
            <v>Alytaus apskritis</v>
          </cell>
          <cell r="J122" t="str">
            <v>Varėnos raj.</v>
          </cell>
          <cell r="K122">
            <v>42808</v>
          </cell>
          <cell r="L122">
            <v>43683</v>
          </cell>
          <cell r="M122">
            <v>43743</v>
          </cell>
          <cell r="N122">
            <v>172733.52</v>
          </cell>
          <cell r="O122">
            <v>172733.52</v>
          </cell>
          <cell r="P122">
            <v>146823.49</v>
          </cell>
          <cell r="Q122">
            <v>85</v>
          </cell>
          <cell r="R122">
            <v>25910.03</v>
          </cell>
          <cell r="S122">
            <v>15</v>
          </cell>
          <cell r="T122">
            <v>172733.52</v>
          </cell>
          <cell r="U122">
            <v>100</v>
          </cell>
          <cell r="V122" t="str">
            <v>Taip</v>
          </cell>
          <cell r="W122">
            <v>43096</v>
          </cell>
          <cell r="X122" t="str">
            <v/>
          </cell>
          <cell r="Y122" t="str">
            <v/>
          </cell>
          <cell r="AA122">
            <v>146823.49</v>
          </cell>
          <cell r="AB122">
            <v>146823.49</v>
          </cell>
          <cell r="AC122">
            <v>0</v>
          </cell>
          <cell r="AD122" t="str">
            <v>Taip</v>
          </cell>
          <cell r="AE122">
            <v>43115</v>
          </cell>
          <cell r="AF122">
            <v>172733.52</v>
          </cell>
          <cell r="AG122">
            <v>146823.49</v>
          </cell>
          <cell r="AH122">
            <v>146823.49</v>
          </cell>
          <cell r="AI122">
            <v>0</v>
          </cell>
          <cell r="AJ122">
            <v>25910.03</v>
          </cell>
        </row>
        <row r="123">
          <cell r="B123" t="str">
            <v>10.1.3-ESFA-R-920-11-0003</v>
          </cell>
          <cell r="C123">
            <v>43061</v>
          </cell>
          <cell r="D123">
            <v>43144</v>
          </cell>
          <cell r="E123" t="str">
            <v>Lazdijų rajono savivaldybės administracijos ir jos viešojo valdymo institucijų teikiamų paslaugų procesų tobulinimas</v>
          </cell>
          <cell r="F123" t="str">
            <v>Įgyvendinama sutartis</v>
          </cell>
          <cell r="G123" t="str">
            <v>36</v>
          </cell>
          <cell r="H123" t="str">
            <v>Lazdijų rajono savivaldybės administracija</v>
          </cell>
          <cell r="I123" t="str">
            <v>Alytaus apskritis</v>
          </cell>
          <cell r="J123" t="str">
            <v>Lazdijų raj.</v>
          </cell>
          <cell r="K123">
            <v>42913</v>
          </cell>
          <cell r="L123">
            <v>44242</v>
          </cell>
          <cell r="M123">
            <v>44302</v>
          </cell>
          <cell r="N123">
            <v>163986.88</v>
          </cell>
          <cell r="O123">
            <v>163986.88</v>
          </cell>
          <cell r="P123">
            <v>139388</v>
          </cell>
          <cell r="Q123">
            <v>85</v>
          </cell>
          <cell r="R123">
            <v>24598.880000000001</v>
          </cell>
          <cell r="S123">
            <v>15</v>
          </cell>
          <cell r="T123">
            <v>163986.88</v>
          </cell>
          <cell r="U123">
            <v>100</v>
          </cell>
          <cell r="V123" t="str">
            <v>Taip</v>
          </cell>
          <cell r="W123">
            <v>43119</v>
          </cell>
          <cell r="X123" t="str">
            <v/>
          </cell>
          <cell r="Y123" t="str">
            <v/>
          </cell>
          <cell r="AA123">
            <v>139388</v>
          </cell>
          <cell r="AB123">
            <v>139388</v>
          </cell>
          <cell r="AC123">
            <v>0</v>
          </cell>
          <cell r="AD123" t="str">
            <v>Taip</v>
          </cell>
          <cell r="AE123">
            <v>43131</v>
          </cell>
          <cell r="AF123">
            <v>163986.88</v>
          </cell>
          <cell r="AG123">
            <v>139388</v>
          </cell>
          <cell r="AH123">
            <v>139388</v>
          </cell>
          <cell r="AI123">
            <v>0</v>
          </cell>
          <cell r="AJ123">
            <v>24598.880000000001</v>
          </cell>
        </row>
        <row r="124">
          <cell r="B124" t="str">
            <v>10.1.3-ESFA-R-920-11-0005</v>
          </cell>
          <cell r="C124">
            <v>43131</v>
          </cell>
          <cell r="D124">
            <v>43220</v>
          </cell>
          <cell r="E124" t="str">
            <v>Paslaugų ir asmenų aptarnavimo kokybės gerinimas Alytaus rajono savivaldybėje</v>
          </cell>
          <cell r="F124" t="str">
            <v>Įgyvendinama sutartis</v>
          </cell>
          <cell r="G124" t="str">
            <v>31</v>
          </cell>
          <cell r="H124" t="str">
            <v>Alytaus rajono savivaldybės administracija</v>
          </cell>
          <cell r="I124" t="str">
            <v>Alytaus apskritis</v>
          </cell>
          <cell r="J124" t="str">
            <v>Alytaus raj.</v>
          </cell>
          <cell r="K124">
            <v>42965</v>
          </cell>
          <cell r="L124">
            <v>44165</v>
          </cell>
          <cell r="M124">
            <v>44225</v>
          </cell>
          <cell r="N124">
            <v>192832.21</v>
          </cell>
          <cell r="O124">
            <v>192832.21</v>
          </cell>
          <cell r="P124">
            <v>163907.37</v>
          </cell>
          <cell r="Q124">
            <v>85</v>
          </cell>
          <cell r="R124">
            <v>28924.84</v>
          </cell>
          <cell r="S124">
            <v>15</v>
          </cell>
          <cell r="T124">
            <v>192832.21</v>
          </cell>
          <cell r="U124">
            <v>100</v>
          </cell>
          <cell r="V124" t="str">
            <v>Taip</v>
          </cell>
          <cell r="W124">
            <v>43186</v>
          </cell>
          <cell r="X124" t="str">
            <v/>
          </cell>
          <cell r="Y124" t="str">
            <v/>
          </cell>
          <cell r="AA124">
            <v>163907.37</v>
          </cell>
          <cell r="AB124">
            <v>163907.37</v>
          </cell>
          <cell r="AC124">
            <v>0</v>
          </cell>
          <cell r="AD124" t="str">
            <v>Taip</v>
          </cell>
          <cell r="AE124">
            <v>43201</v>
          </cell>
          <cell r="AF124">
            <v>144993.32</v>
          </cell>
          <cell r="AG124">
            <v>123244.31</v>
          </cell>
          <cell r="AH124">
            <v>123244.31</v>
          </cell>
          <cell r="AI124">
            <v>0</v>
          </cell>
          <cell r="AJ124">
            <v>21749.01</v>
          </cell>
        </row>
        <row r="125">
          <cell r="B125" t="str">
            <v>10.1.3-ESFA-R-920-11-0006</v>
          </cell>
          <cell r="C125">
            <v>43146</v>
          </cell>
          <cell r="D125">
            <v>43238</v>
          </cell>
          <cell r="E125" t="str">
            <v>Paslaugų teikimo ir asmenų aptarnavimo kokybės gerinimas Druskininkų savivaldybėje</v>
          </cell>
          <cell r="F125" t="str">
            <v>Įgyvendinama sutartis</v>
          </cell>
          <cell r="G125" t="str">
            <v>36</v>
          </cell>
          <cell r="H125" t="str">
            <v>Druskininkų savivaldybės administracija</v>
          </cell>
          <cell r="I125" t="str">
            <v>Alytaus apskritis</v>
          </cell>
          <cell r="J125" t="str">
            <v>Druskininkų</v>
          </cell>
          <cell r="K125">
            <v>42485</v>
          </cell>
          <cell r="L125">
            <v>44334</v>
          </cell>
          <cell r="M125">
            <v>44394</v>
          </cell>
          <cell r="N125">
            <v>161741.96</v>
          </cell>
          <cell r="O125">
            <v>161741.96</v>
          </cell>
          <cell r="P125">
            <v>137349.79999999999</v>
          </cell>
          <cell r="Q125">
            <v>84.92</v>
          </cell>
          <cell r="R125">
            <v>24392.16</v>
          </cell>
          <cell r="S125">
            <v>15.08</v>
          </cell>
          <cell r="T125">
            <v>161741.96</v>
          </cell>
          <cell r="U125">
            <v>100</v>
          </cell>
          <cell r="V125" t="str">
            <v>Taip</v>
          </cell>
          <cell r="W125">
            <v>43206</v>
          </cell>
          <cell r="X125" t="str">
            <v/>
          </cell>
          <cell r="Y125" t="str">
            <v/>
          </cell>
          <cell r="AA125">
            <v>137349.79999999999</v>
          </cell>
          <cell r="AB125">
            <v>137349.79999999999</v>
          </cell>
          <cell r="AC125">
            <v>0</v>
          </cell>
          <cell r="AD125" t="str">
            <v>Taip</v>
          </cell>
          <cell r="AE125">
            <v>43215</v>
          </cell>
          <cell r="AF125">
            <v>161741.96</v>
          </cell>
          <cell r="AG125">
            <v>137349.79999999999</v>
          </cell>
          <cell r="AH125">
            <v>137349.79999999999</v>
          </cell>
          <cell r="AI125">
            <v>0</v>
          </cell>
          <cell r="AJ125">
            <v>24392.16</v>
          </cell>
        </row>
        <row r="126">
          <cell r="B126" t="str">
            <v>10.1.3-ESFA-R-920-11-0007</v>
          </cell>
          <cell r="C126">
            <v>43159</v>
          </cell>
          <cell r="D126">
            <v>43237</v>
          </cell>
          <cell r="E126" t="str">
            <v>Teikiamų paslaugų procesų tobulinimas ir asmenų aptarnavimo kokybės gerinimas Alytaus m. sav. administracijoje ir jai pavaldžiose įstaigose. I etapas</v>
          </cell>
          <cell r="F126" t="str">
            <v>Įgyvendinama sutartis</v>
          </cell>
          <cell r="G126" t="str">
            <v>55</v>
          </cell>
          <cell r="H126" t="str">
            <v>Alytaus miesto savivaldybės administracija</v>
          </cell>
          <cell r="I126" t="str">
            <v>Alytaus apskritis</v>
          </cell>
          <cell r="J126" t="str">
            <v>Alytaus miesto</v>
          </cell>
          <cell r="K126">
            <v>42824</v>
          </cell>
          <cell r="L126">
            <v>44926</v>
          </cell>
          <cell r="M126">
            <v>44986</v>
          </cell>
          <cell r="N126">
            <v>215693.16</v>
          </cell>
          <cell r="O126">
            <v>215693.16</v>
          </cell>
          <cell r="P126">
            <v>183339.18</v>
          </cell>
          <cell r="Q126">
            <v>85</v>
          </cell>
          <cell r="R126">
            <v>32353.98</v>
          </cell>
          <cell r="S126">
            <v>15</v>
          </cell>
          <cell r="T126">
            <v>215693.16</v>
          </cell>
          <cell r="U126">
            <v>100</v>
          </cell>
          <cell r="V126" t="str">
            <v>Taip</v>
          </cell>
          <cell r="W126">
            <v>43208</v>
          </cell>
          <cell r="X126" t="str">
            <v/>
          </cell>
          <cell r="Y126" t="str">
            <v/>
          </cell>
          <cell r="AA126">
            <v>405493.57</v>
          </cell>
          <cell r="AB126">
            <v>405493.57</v>
          </cell>
          <cell r="AC126">
            <v>0</v>
          </cell>
          <cell r="AD126" t="str">
            <v>Taip</v>
          </cell>
          <cell r="AE126">
            <v>43217</v>
          </cell>
          <cell r="AF126">
            <v>477051.27</v>
          </cell>
          <cell r="AG126">
            <v>405493.57</v>
          </cell>
          <cell r="AH126">
            <v>405493.57</v>
          </cell>
          <cell r="AI126">
            <v>0</v>
          </cell>
          <cell r="AJ126">
            <v>71557.7</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theme/theme1.xml><?xml version="1.0" encoding="utf-8"?>
<a:theme xmlns:a="http://schemas.openxmlformats.org/drawingml/2006/main" name="„Office 2013“ – 2022 m.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63674-2311-4DCA-B55A-F4DC77A130F7}">
  <sheetPr>
    <pageSetUpPr fitToPage="1"/>
  </sheetPr>
  <dimension ref="B1:U447"/>
  <sheetViews>
    <sheetView tabSelected="1" zoomScale="80" zoomScaleNormal="80" workbookViewId="0">
      <selection activeCell="D1" sqref="D1:J1"/>
    </sheetView>
  </sheetViews>
  <sheetFormatPr defaultColWidth="9.09765625" defaultRowHeight="14" x14ac:dyDescent="0.3"/>
  <cols>
    <col min="1" max="1" width="4.3984375" style="197" customWidth="1"/>
    <col min="2" max="2" width="35.59765625" style="200" customWidth="1"/>
    <col min="3" max="3" width="92.59765625" style="199" customWidth="1"/>
    <col min="4" max="4" width="8.3984375" style="198" customWidth="1"/>
    <col min="5" max="5" width="14.3984375" style="198" customWidth="1"/>
    <col min="6" max="6" width="10.59765625" style="197" customWidth="1"/>
    <col min="7" max="7" width="11.296875" style="197" customWidth="1"/>
    <col min="8" max="8" width="10.59765625" style="197" customWidth="1"/>
    <col min="9" max="9" width="8.69921875" style="197" customWidth="1"/>
    <col min="10" max="10" width="10.3984375" style="197" hidden="1" customWidth="1"/>
    <col min="11" max="11" width="10" style="197" customWidth="1"/>
    <col min="12" max="12" width="9.8984375" style="197" customWidth="1"/>
    <col min="13" max="13" width="10.59765625" style="197" customWidth="1"/>
    <col min="14" max="16" width="9.09765625" style="197"/>
    <col min="17" max="17" width="10.3984375" style="197" customWidth="1"/>
    <col min="18" max="18" width="10" style="197" customWidth="1"/>
    <col min="19" max="19" width="9.8984375" style="197" customWidth="1"/>
    <col min="20" max="20" width="10.59765625" style="197" customWidth="1"/>
    <col min="21" max="22" width="9.09765625" style="197"/>
    <col min="23" max="23" width="18.59765625" style="197" customWidth="1"/>
    <col min="24" max="16384" width="9.09765625" style="197"/>
  </cols>
  <sheetData>
    <row r="1" spans="2:21" ht="69.349999999999994" customHeight="1" x14ac:dyDescent="0.3">
      <c r="C1" s="197"/>
      <c r="D1" s="242" t="s">
        <v>1115</v>
      </c>
      <c r="E1" s="242"/>
      <c r="F1" s="242"/>
      <c r="G1" s="242"/>
      <c r="H1" s="242"/>
      <c r="I1" s="242"/>
      <c r="J1" s="242"/>
    </row>
    <row r="2" spans="2:21" ht="15.05" x14ac:dyDescent="0.3">
      <c r="B2" s="227" t="s">
        <v>0</v>
      </c>
      <c r="C2" s="234"/>
      <c r="D2" s="242"/>
      <c r="E2" s="242"/>
      <c r="F2" s="242"/>
      <c r="G2" s="242"/>
      <c r="H2" s="242"/>
      <c r="I2" s="242"/>
      <c r="J2" s="242"/>
      <c r="N2" s="228"/>
      <c r="U2" s="228"/>
    </row>
    <row r="3" spans="2:21" ht="15.05" x14ac:dyDescent="0.3">
      <c r="B3" s="227" t="s">
        <v>1080</v>
      </c>
      <c r="C3" s="234"/>
      <c r="D3" s="221"/>
      <c r="E3" s="226"/>
      <c r="F3" s="225"/>
      <c r="G3" s="225"/>
      <c r="H3" s="225"/>
    </row>
    <row r="4" spans="2:21" s="221" customFormat="1" ht="13.45" x14ac:dyDescent="0.3">
      <c r="B4" s="224" t="s">
        <v>1079</v>
      </c>
      <c r="C4" s="232" t="s">
        <v>1078</v>
      </c>
      <c r="E4" s="205"/>
    </row>
    <row r="5" spans="2:21" s="221" customFormat="1" ht="13.45" x14ac:dyDescent="0.3">
      <c r="B5" s="223" t="s">
        <v>1077</v>
      </c>
      <c r="C5" s="222"/>
      <c r="E5" s="205"/>
    </row>
    <row r="6" spans="2:21" s="201" customFormat="1" ht="43.25" customHeight="1" x14ac:dyDescent="0.3">
      <c r="B6" s="203" t="s">
        <v>1076</v>
      </c>
      <c r="C6" s="217" t="s">
        <v>1075</v>
      </c>
      <c r="D6" s="220"/>
      <c r="E6" s="202"/>
      <c r="F6" s="202"/>
    </row>
    <row r="7" spans="2:21" s="201" customFormat="1" ht="125.75" customHeight="1" x14ac:dyDescent="0.3">
      <c r="B7" s="203" t="s">
        <v>1074</v>
      </c>
      <c r="C7" s="217" t="s">
        <v>1085</v>
      </c>
      <c r="D7" s="220"/>
      <c r="E7" s="241"/>
      <c r="F7" s="241"/>
      <c r="G7" s="241"/>
      <c r="H7" s="241"/>
      <c r="I7" s="241"/>
      <c r="J7" s="241"/>
    </row>
    <row r="8" spans="2:21" s="204" customFormat="1" ht="60.75" customHeight="1" x14ac:dyDescent="0.3">
      <c r="B8" s="203" t="s">
        <v>1073</v>
      </c>
      <c r="C8" s="217" t="s">
        <v>1072</v>
      </c>
      <c r="D8" s="205"/>
      <c r="E8" s="205"/>
    </row>
    <row r="9" spans="2:21" s="201" customFormat="1" ht="67.2" x14ac:dyDescent="0.3">
      <c r="B9" s="203" t="s">
        <v>1071</v>
      </c>
      <c r="C9" s="217" t="s">
        <v>1070</v>
      </c>
      <c r="D9" s="202"/>
      <c r="E9" s="202"/>
      <c r="F9" s="219"/>
    </row>
    <row r="10" spans="2:21" s="204" customFormat="1" ht="56.95" customHeight="1" x14ac:dyDescent="0.3">
      <c r="B10" s="203" t="s">
        <v>1069</v>
      </c>
      <c r="C10" s="217" t="s">
        <v>1091</v>
      </c>
      <c r="D10" s="218"/>
      <c r="E10" s="205"/>
    </row>
    <row r="11" spans="2:21" s="201" customFormat="1" ht="133.80000000000001" customHeight="1" x14ac:dyDescent="0.3">
      <c r="B11" s="203" t="s">
        <v>1068</v>
      </c>
      <c r="C11" s="217" t="s">
        <v>1092</v>
      </c>
      <c r="D11" s="202"/>
      <c r="E11" s="202"/>
    </row>
    <row r="12" spans="2:21" s="201" customFormat="1" ht="30.5" customHeight="1" x14ac:dyDescent="0.3">
      <c r="B12" s="203" t="s">
        <v>1067</v>
      </c>
      <c r="C12" s="217" t="s">
        <v>1057</v>
      </c>
      <c r="D12" s="216"/>
      <c r="E12" s="202"/>
    </row>
    <row r="13" spans="2:21" s="201" customFormat="1" ht="54.8" customHeight="1" x14ac:dyDescent="0.3">
      <c r="B13" s="203" t="s">
        <v>1066</v>
      </c>
      <c r="C13" s="217" t="s">
        <v>1065</v>
      </c>
      <c r="D13" s="202"/>
      <c r="E13" s="202"/>
    </row>
    <row r="14" spans="2:21" s="204" customFormat="1" ht="119.95" customHeight="1" x14ac:dyDescent="0.3">
      <c r="B14" s="207" t="s">
        <v>1064</v>
      </c>
      <c r="C14" s="231" t="s">
        <v>1093</v>
      </c>
      <c r="D14" s="214"/>
      <c r="E14" s="205"/>
    </row>
    <row r="15" spans="2:21" s="204" customFormat="1" ht="69.849999999999994" customHeight="1" x14ac:dyDescent="0.3">
      <c r="B15" s="203" t="s">
        <v>1063</v>
      </c>
      <c r="C15" s="233" t="s">
        <v>1062</v>
      </c>
      <c r="E15" s="205"/>
      <c r="F15" s="214"/>
    </row>
    <row r="16" spans="2:21" s="201" customFormat="1" ht="57.65" customHeight="1" x14ac:dyDescent="0.3">
      <c r="B16" s="203" t="s">
        <v>1061</v>
      </c>
      <c r="C16" s="217" t="s">
        <v>1060</v>
      </c>
      <c r="E16" s="202"/>
    </row>
    <row r="17" spans="2:6" s="201" customFormat="1" ht="26.9" x14ac:dyDescent="0.3">
      <c r="B17" s="203" t="s">
        <v>1059</v>
      </c>
      <c r="C17" s="217" t="s">
        <v>1057</v>
      </c>
      <c r="E17" s="202"/>
    </row>
    <row r="18" spans="2:6" s="201" customFormat="1" ht="26.9" x14ac:dyDescent="0.3">
      <c r="B18" s="203" t="s">
        <v>1058</v>
      </c>
      <c r="C18" s="217" t="s">
        <v>1057</v>
      </c>
      <c r="E18" s="202"/>
    </row>
    <row r="19" spans="2:6" s="204" customFormat="1" ht="42.05" customHeight="1" x14ac:dyDescent="0.3">
      <c r="B19" s="203" t="s">
        <v>1056</v>
      </c>
      <c r="C19" s="217" t="s">
        <v>1055</v>
      </c>
      <c r="E19" s="205"/>
      <c r="F19" s="214"/>
    </row>
    <row r="20" spans="2:6" s="204" customFormat="1" ht="30.65" customHeight="1" x14ac:dyDescent="0.3">
      <c r="B20" s="207" t="s">
        <v>1054</v>
      </c>
      <c r="C20" s="217" t="s">
        <v>1057</v>
      </c>
      <c r="E20" s="211"/>
    </row>
    <row r="21" spans="2:6" s="215" customFormat="1" ht="122.4" customHeight="1" x14ac:dyDescent="0.3">
      <c r="B21" s="207" t="s">
        <v>1053</v>
      </c>
      <c r="C21" s="217" t="s">
        <v>1086</v>
      </c>
      <c r="D21" s="201"/>
      <c r="E21" s="202"/>
      <c r="F21" s="201"/>
    </row>
    <row r="22" spans="2:6" s="201" customFormat="1" ht="33.85" customHeight="1" x14ac:dyDescent="0.3">
      <c r="B22" s="203" t="s">
        <v>1052</v>
      </c>
      <c r="C22" s="217" t="s">
        <v>1051</v>
      </c>
      <c r="E22" s="202"/>
    </row>
    <row r="23" spans="2:6" s="204" customFormat="1" ht="173.45" customHeight="1" x14ac:dyDescent="0.3">
      <c r="B23" s="207" t="s">
        <v>1050</v>
      </c>
      <c r="C23" s="217" t="s">
        <v>1087</v>
      </c>
      <c r="E23" s="205"/>
    </row>
    <row r="24" spans="2:6" s="204" customFormat="1" ht="13.45" x14ac:dyDescent="0.3">
      <c r="B24" s="213" t="s">
        <v>1049</v>
      </c>
      <c r="C24" s="212"/>
      <c r="E24" s="205"/>
    </row>
    <row r="25" spans="2:6" s="204" customFormat="1" ht="45.15" customHeight="1" x14ac:dyDescent="0.3">
      <c r="B25" s="203" t="s">
        <v>1048</v>
      </c>
      <c r="C25" s="217" t="s">
        <v>1047</v>
      </c>
      <c r="E25" s="205"/>
    </row>
    <row r="26" spans="2:6" s="204" customFormat="1" ht="40.299999999999997" x14ac:dyDescent="0.3">
      <c r="B26" s="203" t="s">
        <v>1046</v>
      </c>
      <c r="C26" s="217" t="s">
        <v>1027</v>
      </c>
      <c r="E26" s="205"/>
    </row>
    <row r="27" spans="2:6" s="201" customFormat="1" ht="55.25" customHeight="1" x14ac:dyDescent="0.3">
      <c r="B27" s="207" t="s">
        <v>1045</v>
      </c>
      <c r="C27" s="217" t="s">
        <v>1044</v>
      </c>
      <c r="E27" s="202"/>
    </row>
    <row r="28" spans="2:6" s="204" customFormat="1" ht="66.650000000000006" customHeight="1" x14ac:dyDescent="0.3">
      <c r="B28" s="207" t="s">
        <v>1043</v>
      </c>
      <c r="C28" s="217" t="s">
        <v>1094</v>
      </c>
      <c r="E28" s="205"/>
    </row>
    <row r="29" spans="2:6" s="204" customFormat="1" ht="87.6" customHeight="1" x14ac:dyDescent="0.3">
      <c r="B29" s="207" t="s">
        <v>1042</v>
      </c>
      <c r="C29" s="217" t="s">
        <v>1095</v>
      </c>
      <c r="E29" s="205"/>
    </row>
    <row r="30" spans="2:6" s="201" customFormat="1" ht="137.15" customHeight="1" x14ac:dyDescent="0.3">
      <c r="B30" s="207" t="s">
        <v>1041</v>
      </c>
      <c r="C30" s="217" t="s">
        <v>1096</v>
      </c>
      <c r="E30" s="202"/>
    </row>
    <row r="31" spans="2:6" s="201" customFormat="1" ht="40.299999999999997" x14ac:dyDescent="0.3">
      <c r="B31" s="203" t="s">
        <v>1040</v>
      </c>
      <c r="C31" s="217" t="s">
        <v>1027</v>
      </c>
      <c r="E31" s="202"/>
    </row>
    <row r="32" spans="2:6" s="204" customFormat="1" ht="190.75" customHeight="1" x14ac:dyDescent="0.3">
      <c r="B32" s="203" t="s">
        <v>1039</v>
      </c>
      <c r="C32" s="217" t="s">
        <v>1088</v>
      </c>
      <c r="E32" s="205"/>
    </row>
    <row r="33" spans="2:5" s="201" customFormat="1" ht="26.9" x14ac:dyDescent="0.3">
      <c r="B33" s="203" t="s">
        <v>1038</v>
      </c>
      <c r="C33" s="217" t="s">
        <v>1027</v>
      </c>
      <c r="E33" s="202"/>
    </row>
    <row r="34" spans="2:5" s="201" customFormat="1" ht="56.45" customHeight="1" x14ac:dyDescent="0.3">
      <c r="B34" s="203" t="s">
        <v>1037</v>
      </c>
      <c r="C34" s="217" t="s">
        <v>1027</v>
      </c>
      <c r="E34" s="202"/>
    </row>
    <row r="35" spans="2:5" s="201" customFormat="1" ht="40.299999999999997" x14ac:dyDescent="0.3">
      <c r="B35" s="203" t="s">
        <v>1036</v>
      </c>
      <c r="C35" s="217" t="s">
        <v>1027</v>
      </c>
      <c r="E35" s="202"/>
    </row>
    <row r="36" spans="2:5" s="201" customFormat="1" ht="26.9" x14ac:dyDescent="0.3">
      <c r="B36" s="203" t="s">
        <v>1035</v>
      </c>
      <c r="C36" s="217" t="s">
        <v>1027</v>
      </c>
      <c r="E36" s="202"/>
    </row>
    <row r="37" spans="2:5" s="201" customFormat="1" ht="42.6" customHeight="1" x14ac:dyDescent="0.3">
      <c r="B37" s="203" t="s">
        <v>1034</v>
      </c>
      <c r="C37" s="217" t="s">
        <v>1027</v>
      </c>
      <c r="E37" s="202"/>
    </row>
    <row r="38" spans="2:5" s="201" customFormat="1" ht="43.95" customHeight="1" x14ac:dyDescent="0.3">
      <c r="B38" s="203" t="s">
        <v>1033</v>
      </c>
      <c r="C38" s="217" t="s">
        <v>1027</v>
      </c>
      <c r="E38" s="202"/>
    </row>
    <row r="39" spans="2:5" s="201" customFormat="1" ht="29.55" customHeight="1" x14ac:dyDescent="0.3">
      <c r="B39" s="203" t="s">
        <v>1032</v>
      </c>
      <c r="C39" s="217" t="s">
        <v>1027</v>
      </c>
      <c r="E39" s="202"/>
    </row>
    <row r="40" spans="2:5" s="201" customFormat="1" ht="29.3" customHeight="1" x14ac:dyDescent="0.3">
      <c r="B40" s="203" t="s">
        <v>1031</v>
      </c>
      <c r="C40" s="217" t="s">
        <v>1027</v>
      </c>
      <c r="E40" s="202"/>
    </row>
    <row r="41" spans="2:5" s="204" customFormat="1" ht="145.75" customHeight="1" x14ac:dyDescent="0.3">
      <c r="B41" s="207" t="s">
        <v>1030</v>
      </c>
      <c r="C41" s="217" t="s">
        <v>1097</v>
      </c>
      <c r="E41" s="205"/>
    </row>
    <row r="42" spans="2:5" s="201" customFormat="1" ht="40.700000000000003" customHeight="1" x14ac:dyDescent="0.3">
      <c r="B42" s="203" t="s">
        <v>1029</v>
      </c>
      <c r="C42" s="217" t="s">
        <v>1027</v>
      </c>
      <c r="E42" s="202"/>
    </row>
    <row r="43" spans="2:5" s="204" customFormat="1" ht="30.65" customHeight="1" x14ac:dyDescent="0.3">
      <c r="B43" s="207" t="s">
        <v>1028</v>
      </c>
      <c r="C43" s="217" t="s">
        <v>1027</v>
      </c>
      <c r="E43" s="205"/>
    </row>
    <row r="44" spans="2:5" s="201" customFormat="1" ht="81" customHeight="1" x14ac:dyDescent="0.3">
      <c r="B44" s="203" t="s">
        <v>1026</v>
      </c>
      <c r="C44" s="217" t="s">
        <v>1098</v>
      </c>
      <c r="E44" s="202"/>
    </row>
    <row r="45" spans="2:5" s="201" customFormat="1" ht="59.1" customHeight="1" x14ac:dyDescent="0.3">
      <c r="B45" s="203" t="s">
        <v>1025</v>
      </c>
      <c r="C45" s="217" t="s">
        <v>1099</v>
      </c>
      <c r="E45" s="202"/>
    </row>
    <row r="46" spans="2:5" s="204" customFormat="1" ht="96.75" customHeight="1" x14ac:dyDescent="0.3">
      <c r="B46" s="203" t="s">
        <v>1024</v>
      </c>
      <c r="C46" s="217" t="s">
        <v>1089</v>
      </c>
      <c r="E46" s="205"/>
    </row>
    <row r="47" spans="2:5" s="204" customFormat="1" ht="31.7" customHeight="1" x14ac:dyDescent="0.3">
      <c r="B47" s="203" t="s">
        <v>1023</v>
      </c>
      <c r="C47" s="217" t="s">
        <v>1022</v>
      </c>
      <c r="E47" s="205"/>
    </row>
    <row r="48" spans="2:5" s="204" customFormat="1" ht="110.15" customHeight="1" x14ac:dyDescent="0.3">
      <c r="B48" s="207" t="s">
        <v>1021</v>
      </c>
      <c r="C48" s="217" t="s">
        <v>1100</v>
      </c>
      <c r="E48" s="205"/>
    </row>
    <row r="49" spans="2:5" s="204" customFormat="1" ht="13.45" x14ac:dyDescent="0.3">
      <c r="B49" s="213" t="s">
        <v>1020</v>
      </c>
      <c r="C49" s="212"/>
      <c r="E49" s="205"/>
    </row>
    <row r="50" spans="2:5" s="201" customFormat="1" ht="40.299999999999997" x14ac:dyDescent="0.3">
      <c r="B50" s="203" t="s">
        <v>1019</v>
      </c>
      <c r="C50" s="217" t="s">
        <v>1000</v>
      </c>
      <c r="E50" s="202"/>
    </row>
    <row r="51" spans="2:5" s="201" customFormat="1" ht="60.2" customHeight="1" x14ac:dyDescent="0.3">
      <c r="B51" s="203" t="s">
        <v>1018</v>
      </c>
      <c r="C51" s="217" t="s">
        <v>1101</v>
      </c>
      <c r="E51" s="202"/>
    </row>
    <row r="52" spans="2:5" s="201" customFormat="1" ht="26.9" x14ac:dyDescent="0.3">
      <c r="B52" s="203" t="s">
        <v>1017</v>
      </c>
      <c r="C52" s="217" t="s">
        <v>1000</v>
      </c>
      <c r="E52" s="202"/>
    </row>
    <row r="53" spans="2:5" s="201" customFormat="1" ht="26.9" x14ac:dyDescent="0.3">
      <c r="B53" s="203" t="s">
        <v>1016</v>
      </c>
      <c r="C53" s="217" t="s">
        <v>1000</v>
      </c>
      <c r="E53" s="202"/>
    </row>
    <row r="54" spans="2:5" s="201" customFormat="1" ht="26.9" x14ac:dyDescent="0.3">
      <c r="B54" s="203" t="s">
        <v>1015</v>
      </c>
      <c r="C54" s="217" t="s">
        <v>1000</v>
      </c>
      <c r="E54" s="202"/>
    </row>
    <row r="55" spans="2:5" s="201" customFormat="1" ht="26.9" x14ac:dyDescent="0.3">
      <c r="B55" s="203" t="s">
        <v>1014</v>
      </c>
      <c r="C55" s="217" t="s">
        <v>1000</v>
      </c>
      <c r="E55" s="202"/>
    </row>
    <row r="56" spans="2:5" s="201" customFormat="1" ht="26.9" x14ac:dyDescent="0.3">
      <c r="B56" s="203" t="s">
        <v>1013</v>
      </c>
      <c r="C56" s="217" t="s">
        <v>1000</v>
      </c>
      <c r="E56" s="202"/>
    </row>
    <row r="57" spans="2:5" s="204" customFormat="1" ht="84.9" customHeight="1" x14ac:dyDescent="0.3">
      <c r="B57" s="207" t="s">
        <v>1012</v>
      </c>
      <c r="C57" s="217" t="s">
        <v>1102</v>
      </c>
      <c r="E57" s="205"/>
    </row>
    <row r="58" spans="2:5" s="201" customFormat="1" ht="30.8" customHeight="1" x14ac:dyDescent="0.3">
      <c r="B58" s="207" t="s">
        <v>1011</v>
      </c>
      <c r="C58" s="217" t="s">
        <v>1000</v>
      </c>
      <c r="E58" s="202"/>
    </row>
    <row r="59" spans="2:5" s="204" customFormat="1" ht="53.75" x14ac:dyDescent="0.3">
      <c r="B59" s="207" t="s">
        <v>1010</v>
      </c>
      <c r="C59" s="217" t="s">
        <v>1000</v>
      </c>
      <c r="E59" s="205"/>
    </row>
    <row r="60" spans="2:5" s="201" customFormat="1" ht="30.65" customHeight="1" x14ac:dyDescent="0.3">
      <c r="B60" s="203" t="s">
        <v>1009</v>
      </c>
      <c r="C60" s="217" t="s">
        <v>1000</v>
      </c>
      <c r="E60" s="202"/>
    </row>
    <row r="61" spans="2:5" s="201" customFormat="1" ht="32.65" customHeight="1" x14ac:dyDescent="0.3">
      <c r="B61" s="207" t="s">
        <v>1008</v>
      </c>
      <c r="C61" s="217" t="s">
        <v>1000</v>
      </c>
      <c r="E61" s="202"/>
    </row>
    <row r="62" spans="2:5" s="201" customFormat="1" ht="26.9" x14ac:dyDescent="0.3">
      <c r="B62" s="203" t="s">
        <v>1007</v>
      </c>
      <c r="C62" s="217" t="s">
        <v>1000</v>
      </c>
      <c r="E62" s="202"/>
    </row>
    <row r="63" spans="2:5" s="214" customFormat="1" ht="31.2" customHeight="1" x14ac:dyDescent="0.3">
      <c r="B63" s="207" t="s">
        <v>1006</v>
      </c>
      <c r="C63" s="217" t="s">
        <v>1000</v>
      </c>
      <c r="E63" s="211"/>
    </row>
    <row r="64" spans="2:5" s="204" customFormat="1" ht="26.9" x14ac:dyDescent="0.3">
      <c r="B64" s="203" t="s">
        <v>1005</v>
      </c>
      <c r="C64" s="217" t="s">
        <v>1000</v>
      </c>
      <c r="E64" s="205"/>
    </row>
    <row r="65" spans="2:5" s="204" customFormat="1" ht="56.95" customHeight="1" x14ac:dyDescent="0.3">
      <c r="B65" s="207" t="s">
        <v>1004</v>
      </c>
      <c r="C65" s="217" t="s">
        <v>1000</v>
      </c>
      <c r="E65" s="205"/>
    </row>
    <row r="66" spans="2:5" s="201" customFormat="1" ht="26.9" x14ac:dyDescent="0.3">
      <c r="B66" s="203" t="s">
        <v>1003</v>
      </c>
      <c r="C66" s="217" t="s">
        <v>1000</v>
      </c>
      <c r="E66" s="202"/>
    </row>
    <row r="67" spans="2:5" s="201" customFormat="1" ht="26.9" x14ac:dyDescent="0.3">
      <c r="B67" s="203" t="s">
        <v>1002</v>
      </c>
      <c r="C67" s="217" t="s">
        <v>1000</v>
      </c>
      <c r="E67" s="202"/>
    </row>
    <row r="68" spans="2:5" s="201" customFormat="1" ht="26.9" x14ac:dyDescent="0.3">
      <c r="B68" s="203" t="s">
        <v>1001</v>
      </c>
      <c r="C68" s="217" t="s">
        <v>1000</v>
      </c>
      <c r="E68" s="202"/>
    </row>
    <row r="69" spans="2:5" s="204" customFormat="1" ht="88.7" customHeight="1" x14ac:dyDescent="0.3">
      <c r="B69" s="203" t="s">
        <v>999</v>
      </c>
      <c r="C69" s="217" t="s">
        <v>1084</v>
      </c>
      <c r="E69" s="205"/>
    </row>
    <row r="70" spans="2:5" s="204" customFormat="1" ht="137.15" customHeight="1" x14ac:dyDescent="0.3">
      <c r="B70" s="203" t="s">
        <v>998</v>
      </c>
      <c r="C70" s="217" t="s">
        <v>1111</v>
      </c>
      <c r="E70" s="205"/>
    </row>
    <row r="71" spans="2:5" s="204" customFormat="1" ht="40.299999999999997" x14ac:dyDescent="0.3">
      <c r="B71" s="203" t="s">
        <v>997</v>
      </c>
      <c r="C71" s="217" t="s">
        <v>996</v>
      </c>
      <c r="E71" s="205"/>
    </row>
    <row r="72" spans="2:5" s="204" customFormat="1" ht="13.45" x14ac:dyDescent="0.3">
      <c r="B72" s="213" t="s">
        <v>995</v>
      </c>
      <c r="C72" s="212"/>
      <c r="E72" s="205"/>
    </row>
    <row r="73" spans="2:5" s="201" customFormat="1" ht="26.9" x14ac:dyDescent="0.3">
      <c r="B73" s="203" t="s">
        <v>994</v>
      </c>
      <c r="C73" s="217" t="s">
        <v>972</v>
      </c>
      <c r="E73" s="202"/>
    </row>
    <row r="74" spans="2:5" s="201" customFormat="1" ht="26.9" x14ac:dyDescent="0.3">
      <c r="B74" s="203" t="s">
        <v>993</v>
      </c>
      <c r="C74" s="217" t="s">
        <v>964</v>
      </c>
      <c r="E74" s="202"/>
    </row>
    <row r="75" spans="2:5" s="201" customFormat="1" ht="26.9" x14ac:dyDescent="0.3">
      <c r="B75" s="203" t="s">
        <v>992</v>
      </c>
      <c r="C75" s="217" t="s">
        <v>964</v>
      </c>
      <c r="E75" s="202"/>
    </row>
    <row r="76" spans="2:5" s="201" customFormat="1" ht="53.2" customHeight="1" x14ac:dyDescent="0.3">
      <c r="B76" s="207" t="s">
        <v>991</v>
      </c>
      <c r="C76" s="217" t="s">
        <v>990</v>
      </c>
      <c r="E76" s="202"/>
    </row>
    <row r="77" spans="2:5" s="204" customFormat="1" ht="26.9" x14ac:dyDescent="0.3">
      <c r="B77" s="203" t="s">
        <v>989</v>
      </c>
      <c r="C77" s="217" t="s">
        <v>987</v>
      </c>
      <c r="E77" s="205"/>
    </row>
    <row r="78" spans="2:5" s="204" customFormat="1" ht="26.9" x14ac:dyDescent="0.3">
      <c r="B78" s="203" t="s">
        <v>988</v>
      </c>
      <c r="C78" s="217" t="s">
        <v>987</v>
      </c>
      <c r="E78" s="205"/>
    </row>
    <row r="79" spans="2:5" s="204" customFormat="1" ht="161.75" customHeight="1" x14ac:dyDescent="0.3">
      <c r="B79" s="207" t="s">
        <v>986</v>
      </c>
      <c r="C79" s="217" t="s">
        <v>1103</v>
      </c>
      <c r="E79" s="205"/>
    </row>
    <row r="80" spans="2:5" s="201" customFormat="1" ht="108" customHeight="1" x14ac:dyDescent="0.3">
      <c r="B80" s="207" t="s">
        <v>985</v>
      </c>
      <c r="C80" s="217" t="s">
        <v>984</v>
      </c>
      <c r="E80" s="202"/>
    </row>
    <row r="81" spans="2:6" s="201" customFormat="1" ht="32.25" customHeight="1" x14ac:dyDescent="0.3">
      <c r="B81" s="207" t="s">
        <v>983</v>
      </c>
      <c r="C81" s="217" t="s">
        <v>982</v>
      </c>
      <c r="E81" s="202"/>
    </row>
    <row r="82" spans="2:6" s="201" customFormat="1" ht="81.8" customHeight="1" x14ac:dyDescent="0.3">
      <c r="B82" s="207" t="s">
        <v>981</v>
      </c>
      <c r="C82" s="217" t="s">
        <v>1112</v>
      </c>
      <c r="E82" s="202"/>
    </row>
    <row r="83" spans="2:6" s="201" customFormat="1" ht="217.25" customHeight="1" x14ac:dyDescent="0.3">
      <c r="B83" s="207" t="s">
        <v>980</v>
      </c>
      <c r="C83" s="231" t="s">
        <v>1109</v>
      </c>
      <c r="E83" s="202"/>
    </row>
    <row r="84" spans="2:6" s="204" customFormat="1" ht="30.65" customHeight="1" x14ac:dyDescent="0.3">
      <c r="B84" s="207" t="s">
        <v>979</v>
      </c>
      <c r="C84" s="217" t="s">
        <v>972</v>
      </c>
      <c r="E84" s="205"/>
      <c r="F84" s="211"/>
    </row>
    <row r="85" spans="2:6" s="201" customFormat="1" ht="26.9" x14ac:dyDescent="0.3">
      <c r="B85" s="207" t="s">
        <v>978</v>
      </c>
      <c r="C85" s="217" t="s">
        <v>972</v>
      </c>
      <c r="E85" s="202"/>
      <c r="F85" s="210"/>
    </row>
    <row r="86" spans="2:6" s="201" customFormat="1" ht="26.9" x14ac:dyDescent="0.3">
      <c r="B86" s="207" t="s">
        <v>977</v>
      </c>
      <c r="C86" s="217" t="s">
        <v>972</v>
      </c>
      <c r="E86" s="202"/>
      <c r="F86" s="210"/>
    </row>
    <row r="87" spans="2:6" s="201" customFormat="1" ht="40.299999999999997" x14ac:dyDescent="0.3">
      <c r="B87" s="207" t="s">
        <v>976</v>
      </c>
      <c r="C87" s="217" t="s">
        <v>972</v>
      </c>
      <c r="E87" s="202"/>
      <c r="F87" s="210"/>
    </row>
    <row r="88" spans="2:6" s="201" customFormat="1" ht="26.9" x14ac:dyDescent="0.3">
      <c r="B88" s="203" t="s">
        <v>975</v>
      </c>
      <c r="C88" s="217" t="s">
        <v>972</v>
      </c>
      <c r="E88" s="202"/>
      <c r="F88" s="210"/>
    </row>
    <row r="89" spans="2:6" s="201" customFormat="1" ht="26.9" x14ac:dyDescent="0.3">
      <c r="B89" s="203" t="s">
        <v>974</v>
      </c>
      <c r="C89" s="217" t="s">
        <v>972</v>
      </c>
      <c r="E89" s="202"/>
      <c r="F89" s="210"/>
    </row>
    <row r="90" spans="2:6" s="201" customFormat="1" ht="40.299999999999997" x14ac:dyDescent="0.3">
      <c r="B90" s="203" t="s">
        <v>973</v>
      </c>
      <c r="C90" s="217" t="s">
        <v>972</v>
      </c>
      <c r="E90" s="202"/>
      <c r="F90" s="210"/>
    </row>
    <row r="91" spans="2:6" s="204" customFormat="1" ht="99.95" customHeight="1" x14ac:dyDescent="0.3">
      <c r="B91" s="203" t="s">
        <v>971</v>
      </c>
      <c r="C91" s="231" t="s">
        <v>1090</v>
      </c>
      <c r="D91" s="209"/>
      <c r="E91" s="205"/>
      <c r="F91" s="208"/>
    </row>
    <row r="92" spans="2:6" s="201" customFormat="1" ht="95.1" customHeight="1" x14ac:dyDescent="0.3">
      <c r="B92" s="203" t="s">
        <v>970</v>
      </c>
      <c r="C92" s="217" t="s">
        <v>1104</v>
      </c>
      <c r="E92" s="202"/>
    </row>
    <row r="93" spans="2:6" s="201" customFormat="1" ht="69.05" customHeight="1" x14ac:dyDescent="0.3">
      <c r="B93" s="207" t="s">
        <v>969</v>
      </c>
      <c r="C93" s="217" t="s">
        <v>968</v>
      </c>
      <c r="E93" s="202"/>
    </row>
    <row r="94" spans="2:6" s="201" customFormat="1" ht="69.849999999999994" customHeight="1" x14ac:dyDescent="0.3">
      <c r="B94" s="207" t="s">
        <v>967</v>
      </c>
      <c r="C94" s="217" t="s">
        <v>1105</v>
      </c>
      <c r="E94" s="202"/>
    </row>
    <row r="95" spans="2:6" s="204" customFormat="1" ht="56.45" customHeight="1" x14ac:dyDescent="0.3">
      <c r="B95" s="207" t="s">
        <v>966</v>
      </c>
      <c r="C95" s="206" t="s">
        <v>1110</v>
      </c>
      <c r="E95" s="205"/>
    </row>
    <row r="96" spans="2:6" s="201" customFormat="1" ht="38.950000000000003" customHeight="1" x14ac:dyDescent="0.3">
      <c r="B96" s="203" t="s">
        <v>965</v>
      </c>
      <c r="C96" s="217" t="s">
        <v>964</v>
      </c>
      <c r="E96" s="202"/>
    </row>
    <row r="97" spans="2:4" ht="22.7" customHeight="1" x14ac:dyDescent="0.3">
      <c r="B97" s="240" t="s">
        <v>963</v>
      </c>
      <c r="C97" s="240"/>
    </row>
    <row r="98" spans="2:4" x14ac:dyDescent="0.3">
      <c r="C98" s="235"/>
      <c r="D98" s="197"/>
    </row>
    <row r="99" spans="2:4" x14ac:dyDescent="0.3">
      <c r="C99" s="235"/>
      <c r="D99" s="197"/>
    </row>
    <row r="100" spans="2:4" x14ac:dyDescent="0.3">
      <c r="C100" s="235"/>
      <c r="D100" s="197"/>
    </row>
    <row r="101" spans="2:4" x14ac:dyDescent="0.3">
      <c r="B101" s="197"/>
      <c r="C101" s="235"/>
      <c r="D101" s="197"/>
    </row>
    <row r="102" spans="2:4" x14ac:dyDescent="0.3">
      <c r="B102" s="197"/>
      <c r="C102" s="235"/>
      <c r="D102" s="197"/>
    </row>
    <row r="103" spans="2:4" x14ac:dyDescent="0.3">
      <c r="B103" s="197"/>
      <c r="C103" s="235"/>
      <c r="D103" s="197"/>
    </row>
    <row r="104" spans="2:4" x14ac:dyDescent="0.3">
      <c r="B104" s="197"/>
      <c r="C104" s="235"/>
      <c r="D104" s="197"/>
    </row>
    <row r="105" spans="2:4" x14ac:dyDescent="0.3">
      <c r="B105" s="197"/>
      <c r="C105" s="235"/>
      <c r="D105" s="197"/>
    </row>
    <row r="106" spans="2:4" x14ac:dyDescent="0.3">
      <c r="B106" s="197"/>
      <c r="C106" s="235"/>
      <c r="D106" s="197"/>
    </row>
    <row r="107" spans="2:4" x14ac:dyDescent="0.3">
      <c r="B107" s="197"/>
      <c r="C107" s="235"/>
      <c r="D107" s="197"/>
    </row>
    <row r="108" spans="2:4" x14ac:dyDescent="0.3">
      <c r="B108" s="197"/>
      <c r="C108" s="235"/>
      <c r="D108" s="197"/>
    </row>
    <row r="109" spans="2:4" x14ac:dyDescent="0.3">
      <c r="B109" s="197"/>
      <c r="C109" s="235"/>
      <c r="D109" s="197"/>
    </row>
    <row r="110" spans="2:4" x14ac:dyDescent="0.3">
      <c r="B110" s="197"/>
      <c r="C110" s="235"/>
      <c r="D110" s="197"/>
    </row>
    <row r="111" spans="2:4" x14ac:dyDescent="0.3">
      <c r="B111" s="197"/>
      <c r="C111" s="235"/>
      <c r="D111" s="197"/>
    </row>
    <row r="112" spans="2:4" x14ac:dyDescent="0.3">
      <c r="B112" s="197"/>
      <c r="C112" s="235"/>
      <c r="D112" s="197"/>
    </row>
    <row r="113" spans="2:4" x14ac:dyDescent="0.3">
      <c r="B113" s="197"/>
      <c r="C113" s="235"/>
      <c r="D113" s="197"/>
    </row>
    <row r="114" spans="2:4" x14ac:dyDescent="0.3">
      <c r="B114" s="197"/>
      <c r="C114" s="235"/>
      <c r="D114" s="197"/>
    </row>
    <row r="115" spans="2:4" x14ac:dyDescent="0.3">
      <c r="B115" s="197"/>
      <c r="C115" s="235"/>
      <c r="D115" s="197"/>
    </row>
    <row r="116" spans="2:4" x14ac:dyDescent="0.3">
      <c r="B116" s="197"/>
      <c r="C116" s="235"/>
      <c r="D116" s="197"/>
    </row>
    <row r="117" spans="2:4" x14ac:dyDescent="0.3">
      <c r="B117" s="197"/>
      <c r="C117" s="235"/>
      <c r="D117" s="197"/>
    </row>
    <row r="118" spans="2:4" x14ac:dyDescent="0.3">
      <c r="B118" s="197"/>
      <c r="C118" s="235"/>
      <c r="D118" s="197"/>
    </row>
    <row r="119" spans="2:4" x14ac:dyDescent="0.3">
      <c r="B119" s="197"/>
      <c r="C119" s="235"/>
      <c r="D119" s="197"/>
    </row>
    <row r="120" spans="2:4" x14ac:dyDescent="0.3">
      <c r="B120" s="197"/>
      <c r="C120" s="235"/>
      <c r="D120" s="197"/>
    </row>
    <row r="121" spans="2:4" x14ac:dyDescent="0.3">
      <c r="B121" s="197"/>
      <c r="C121" s="235"/>
      <c r="D121" s="197"/>
    </row>
    <row r="122" spans="2:4" x14ac:dyDescent="0.3">
      <c r="B122" s="197"/>
      <c r="C122" s="235"/>
      <c r="D122" s="197"/>
    </row>
    <row r="123" spans="2:4" x14ac:dyDescent="0.3">
      <c r="B123" s="197"/>
      <c r="C123" s="235"/>
      <c r="D123" s="197"/>
    </row>
    <row r="124" spans="2:4" x14ac:dyDescent="0.3">
      <c r="B124" s="197"/>
      <c r="C124" s="235"/>
      <c r="D124" s="197"/>
    </row>
    <row r="125" spans="2:4" x14ac:dyDescent="0.3">
      <c r="B125" s="197"/>
      <c r="C125" s="235"/>
      <c r="D125" s="197"/>
    </row>
    <row r="126" spans="2:4" x14ac:dyDescent="0.3">
      <c r="B126" s="197"/>
      <c r="C126" s="235"/>
      <c r="D126" s="197"/>
    </row>
    <row r="127" spans="2:4" x14ac:dyDescent="0.3">
      <c r="B127" s="197"/>
      <c r="C127" s="235"/>
      <c r="D127" s="197"/>
    </row>
    <row r="128" spans="2:4" x14ac:dyDescent="0.3">
      <c r="B128" s="197"/>
      <c r="C128" s="235"/>
      <c r="D128" s="197"/>
    </row>
    <row r="129" spans="2:4" x14ac:dyDescent="0.3">
      <c r="B129" s="197"/>
      <c r="C129" s="235"/>
      <c r="D129" s="197"/>
    </row>
    <row r="130" spans="2:4" x14ac:dyDescent="0.3">
      <c r="B130" s="197"/>
      <c r="C130" s="235"/>
      <c r="D130" s="197"/>
    </row>
    <row r="131" spans="2:4" x14ac:dyDescent="0.3">
      <c r="B131" s="197"/>
      <c r="C131" s="235"/>
      <c r="D131" s="197"/>
    </row>
    <row r="132" spans="2:4" x14ac:dyDescent="0.3">
      <c r="B132" s="197"/>
      <c r="C132" s="235"/>
      <c r="D132" s="197"/>
    </row>
    <row r="133" spans="2:4" x14ac:dyDescent="0.3">
      <c r="B133" s="197"/>
      <c r="C133" s="235"/>
      <c r="D133" s="197"/>
    </row>
    <row r="134" spans="2:4" x14ac:dyDescent="0.3">
      <c r="B134" s="197"/>
      <c r="C134" s="235"/>
      <c r="D134" s="197"/>
    </row>
    <row r="135" spans="2:4" x14ac:dyDescent="0.3">
      <c r="B135" s="197"/>
      <c r="C135" s="235"/>
      <c r="D135" s="197"/>
    </row>
    <row r="136" spans="2:4" x14ac:dyDescent="0.3">
      <c r="B136" s="197"/>
      <c r="C136" s="235"/>
      <c r="D136" s="197"/>
    </row>
    <row r="137" spans="2:4" x14ac:dyDescent="0.3">
      <c r="B137" s="197"/>
      <c r="C137" s="235"/>
      <c r="D137" s="197"/>
    </row>
    <row r="138" spans="2:4" x14ac:dyDescent="0.3">
      <c r="B138" s="197"/>
      <c r="C138" s="235"/>
      <c r="D138" s="197"/>
    </row>
    <row r="139" spans="2:4" x14ac:dyDescent="0.3">
      <c r="B139" s="197"/>
      <c r="C139" s="235"/>
      <c r="D139" s="197"/>
    </row>
    <row r="140" spans="2:4" x14ac:dyDescent="0.3">
      <c r="B140" s="197"/>
      <c r="C140" s="235"/>
      <c r="D140" s="197"/>
    </row>
    <row r="141" spans="2:4" x14ac:dyDescent="0.3">
      <c r="B141" s="197"/>
      <c r="C141" s="235"/>
      <c r="D141" s="197"/>
    </row>
    <row r="142" spans="2:4" x14ac:dyDescent="0.3">
      <c r="B142" s="197"/>
      <c r="C142" s="235"/>
      <c r="D142" s="197"/>
    </row>
    <row r="143" spans="2:4" x14ac:dyDescent="0.3">
      <c r="B143" s="197"/>
      <c r="C143" s="235"/>
      <c r="D143" s="197"/>
    </row>
    <row r="144" spans="2:4" x14ac:dyDescent="0.3">
      <c r="B144" s="197"/>
      <c r="C144" s="235"/>
      <c r="D144" s="197"/>
    </row>
    <row r="145" spans="2:4" x14ac:dyDescent="0.3">
      <c r="B145" s="197"/>
      <c r="C145" s="235"/>
      <c r="D145" s="197"/>
    </row>
    <row r="146" spans="2:4" x14ac:dyDescent="0.3">
      <c r="B146" s="197"/>
      <c r="C146" s="235"/>
      <c r="D146" s="197"/>
    </row>
    <row r="147" spans="2:4" x14ac:dyDescent="0.3">
      <c r="B147" s="197"/>
      <c r="C147" s="235"/>
      <c r="D147" s="197"/>
    </row>
    <row r="148" spans="2:4" x14ac:dyDescent="0.3">
      <c r="B148" s="197"/>
      <c r="C148" s="235"/>
      <c r="D148" s="197"/>
    </row>
    <row r="149" spans="2:4" x14ac:dyDescent="0.3">
      <c r="B149" s="197"/>
      <c r="C149" s="235"/>
      <c r="D149" s="197"/>
    </row>
    <row r="150" spans="2:4" x14ac:dyDescent="0.3">
      <c r="B150" s="197"/>
      <c r="C150" s="235"/>
      <c r="D150" s="197"/>
    </row>
    <row r="151" spans="2:4" x14ac:dyDescent="0.3">
      <c r="B151" s="197"/>
      <c r="C151" s="235"/>
      <c r="D151" s="197"/>
    </row>
    <row r="152" spans="2:4" x14ac:dyDescent="0.3">
      <c r="B152" s="197"/>
      <c r="C152" s="235"/>
      <c r="D152" s="197"/>
    </row>
    <row r="153" spans="2:4" x14ac:dyDescent="0.3">
      <c r="B153" s="197"/>
      <c r="C153" s="235"/>
      <c r="D153" s="197"/>
    </row>
    <row r="154" spans="2:4" x14ac:dyDescent="0.3">
      <c r="B154" s="197"/>
      <c r="C154" s="235"/>
      <c r="D154" s="197"/>
    </row>
    <row r="155" spans="2:4" x14ac:dyDescent="0.3">
      <c r="B155" s="197"/>
      <c r="C155" s="235"/>
      <c r="D155" s="197"/>
    </row>
    <row r="156" spans="2:4" x14ac:dyDescent="0.3">
      <c r="B156" s="197"/>
      <c r="C156" s="235"/>
      <c r="D156" s="197"/>
    </row>
    <row r="157" spans="2:4" x14ac:dyDescent="0.3">
      <c r="B157" s="197"/>
      <c r="C157" s="235"/>
      <c r="D157" s="197"/>
    </row>
    <row r="158" spans="2:4" x14ac:dyDescent="0.3">
      <c r="B158" s="197"/>
      <c r="C158" s="235"/>
      <c r="D158" s="197"/>
    </row>
    <row r="159" spans="2:4" x14ac:dyDescent="0.3">
      <c r="B159" s="197"/>
      <c r="C159" s="235"/>
      <c r="D159" s="197"/>
    </row>
    <row r="160" spans="2:4" x14ac:dyDescent="0.3">
      <c r="B160" s="197"/>
      <c r="C160" s="235"/>
      <c r="D160" s="197"/>
    </row>
    <row r="161" spans="2:4" x14ac:dyDescent="0.3">
      <c r="B161" s="197"/>
      <c r="C161" s="235"/>
      <c r="D161" s="197"/>
    </row>
    <row r="162" spans="2:4" x14ac:dyDescent="0.3">
      <c r="B162" s="197"/>
      <c r="C162" s="235"/>
      <c r="D162" s="197"/>
    </row>
    <row r="163" spans="2:4" x14ac:dyDescent="0.3">
      <c r="B163" s="197"/>
      <c r="C163" s="235"/>
      <c r="D163" s="197"/>
    </row>
    <row r="164" spans="2:4" x14ac:dyDescent="0.3">
      <c r="B164" s="197"/>
      <c r="C164" s="235"/>
      <c r="D164" s="197"/>
    </row>
    <row r="165" spans="2:4" x14ac:dyDescent="0.3">
      <c r="B165" s="197"/>
      <c r="C165" s="235"/>
      <c r="D165" s="197"/>
    </row>
    <row r="166" spans="2:4" x14ac:dyDescent="0.3">
      <c r="B166" s="197"/>
      <c r="C166" s="235"/>
      <c r="D166" s="197"/>
    </row>
    <row r="167" spans="2:4" x14ac:dyDescent="0.3">
      <c r="B167" s="197"/>
      <c r="C167" s="235"/>
      <c r="D167" s="197"/>
    </row>
    <row r="168" spans="2:4" x14ac:dyDescent="0.3">
      <c r="B168" s="197"/>
      <c r="C168" s="235"/>
      <c r="D168" s="197"/>
    </row>
    <row r="169" spans="2:4" x14ac:dyDescent="0.3">
      <c r="B169" s="197"/>
      <c r="C169" s="235"/>
      <c r="D169" s="197"/>
    </row>
    <row r="170" spans="2:4" x14ac:dyDescent="0.3">
      <c r="B170" s="197"/>
      <c r="C170" s="235"/>
      <c r="D170" s="197"/>
    </row>
    <row r="171" spans="2:4" x14ac:dyDescent="0.3">
      <c r="B171" s="197"/>
      <c r="C171" s="235"/>
      <c r="D171" s="197"/>
    </row>
    <row r="172" spans="2:4" x14ac:dyDescent="0.3">
      <c r="B172" s="197"/>
      <c r="C172" s="235"/>
      <c r="D172" s="197"/>
    </row>
    <row r="173" spans="2:4" x14ac:dyDescent="0.3">
      <c r="B173" s="197"/>
      <c r="C173" s="235"/>
      <c r="D173" s="197"/>
    </row>
    <row r="174" spans="2:4" x14ac:dyDescent="0.3">
      <c r="B174" s="197"/>
      <c r="C174" s="235"/>
      <c r="D174" s="197"/>
    </row>
    <row r="175" spans="2:4" x14ac:dyDescent="0.3">
      <c r="B175" s="197"/>
      <c r="C175" s="235"/>
      <c r="D175" s="197"/>
    </row>
    <row r="176" spans="2:4" x14ac:dyDescent="0.3">
      <c r="B176" s="197"/>
      <c r="C176" s="235"/>
      <c r="D176" s="197"/>
    </row>
    <row r="177" spans="2:4" x14ac:dyDescent="0.3">
      <c r="B177" s="197"/>
      <c r="C177" s="235"/>
      <c r="D177" s="197"/>
    </row>
    <row r="178" spans="2:4" x14ac:dyDescent="0.3">
      <c r="B178" s="197"/>
      <c r="C178" s="235"/>
      <c r="D178" s="197"/>
    </row>
    <row r="179" spans="2:4" x14ac:dyDescent="0.3">
      <c r="B179" s="197"/>
      <c r="C179" s="235"/>
      <c r="D179" s="197"/>
    </row>
    <row r="180" spans="2:4" x14ac:dyDescent="0.3">
      <c r="B180" s="197"/>
      <c r="C180" s="235"/>
      <c r="D180" s="197"/>
    </row>
    <row r="181" spans="2:4" x14ac:dyDescent="0.3">
      <c r="B181" s="197"/>
      <c r="C181" s="235"/>
      <c r="D181" s="197"/>
    </row>
    <row r="182" spans="2:4" x14ac:dyDescent="0.3">
      <c r="B182" s="197"/>
      <c r="C182" s="235"/>
      <c r="D182" s="197"/>
    </row>
    <row r="183" spans="2:4" x14ac:dyDescent="0.3">
      <c r="B183" s="197"/>
      <c r="C183" s="235"/>
      <c r="D183" s="197"/>
    </row>
    <row r="184" spans="2:4" x14ac:dyDescent="0.3">
      <c r="B184" s="197"/>
      <c r="C184" s="235"/>
      <c r="D184" s="197"/>
    </row>
    <row r="185" spans="2:4" x14ac:dyDescent="0.3">
      <c r="B185" s="197"/>
      <c r="C185" s="235"/>
      <c r="D185" s="197"/>
    </row>
    <row r="186" spans="2:4" x14ac:dyDescent="0.3">
      <c r="B186" s="197"/>
      <c r="C186" s="235"/>
      <c r="D186" s="197"/>
    </row>
    <row r="187" spans="2:4" x14ac:dyDescent="0.3">
      <c r="B187" s="197"/>
      <c r="C187" s="235"/>
      <c r="D187" s="197"/>
    </row>
    <row r="188" spans="2:4" x14ac:dyDescent="0.3">
      <c r="B188" s="197"/>
      <c r="C188" s="235"/>
      <c r="D188" s="197"/>
    </row>
    <row r="189" spans="2:4" x14ac:dyDescent="0.3">
      <c r="B189" s="197"/>
      <c r="C189" s="235"/>
      <c r="D189" s="197"/>
    </row>
    <row r="190" spans="2:4" x14ac:dyDescent="0.3">
      <c r="B190" s="197"/>
      <c r="C190" s="235"/>
      <c r="D190" s="197"/>
    </row>
    <row r="191" spans="2:4" x14ac:dyDescent="0.3">
      <c r="B191" s="197"/>
      <c r="C191" s="235"/>
      <c r="D191" s="197"/>
    </row>
    <row r="192" spans="2:4" x14ac:dyDescent="0.3">
      <c r="B192" s="197"/>
      <c r="C192" s="235"/>
      <c r="D192" s="197"/>
    </row>
    <row r="193" spans="2:4" x14ac:dyDescent="0.3">
      <c r="B193" s="197"/>
      <c r="C193" s="235"/>
      <c r="D193" s="197"/>
    </row>
    <row r="194" spans="2:4" x14ac:dyDescent="0.3">
      <c r="B194" s="197"/>
      <c r="C194" s="235"/>
      <c r="D194" s="197"/>
    </row>
    <row r="195" spans="2:4" x14ac:dyDescent="0.3">
      <c r="B195" s="197"/>
      <c r="C195" s="235"/>
      <c r="D195" s="197"/>
    </row>
    <row r="196" spans="2:4" x14ac:dyDescent="0.3">
      <c r="B196" s="197"/>
      <c r="C196" s="235"/>
      <c r="D196" s="197"/>
    </row>
    <row r="197" spans="2:4" x14ac:dyDescent="0.3">
      <c r="B197" s="197"/>
      <c r="C197" s="235"/>
      <c r="D197" s="197"/>
    </row>
    <row r="198" spans="2:4" x14ac:dyDescent="0.3">
      <c r="B198" s="197"/>
      <c r="C198" s="235"/>
      <c r="D198" s="197"/>
    </row>
    <row r="199" spans="2:4" x14ac:dyDescent="0.3">
      <c r="B199" s="197"/>
      <c r="C199" s="235"/>
      <c r="D199" s="197"/>
    </row>
    <row r="200" spans="2:4" x14ac:dyDescent="0.3">
      <c r="B200" s="197"/>
      <c r="C200" s="235"/>
      <c r="D200" s="197"/>
    </row>
    <row r="201" spans="2:4" x14ac:dyDescent="0.3">
      <c r="B201" s="197"/>
      <c r="C201" s="235"/>
      <c r="D201" s="197"/>
    </row>
    <row r="202" spans="2:4" x14ac:dyDescent="0.3">
      <c r="B202" s="197"/>
      <c r="C202" s="235"/>
      <c r="D202" s="197"/>
    </row>
    <row r="203" spans="2:4" x14ac:dyDescent="0.3">
      <c r="B203" s="197"/>
      <c r="C203" s="235"/>
      <c r="D203" s="197"/>
    </row>
    <row r="204" spans="2:4" x14ac:dyDescent="0.3">
      <c r="B204" s="197"/>
      <c r="C204" s="235"/>
      <c r="D204" s="197"/>
    </row>
    <row r="205" spans="2:4" x14ac:dyDescent="0.3">
      <c r="B205" s="197"/>
      <c r="C205" s="235"/>
      <c r="D205" s="197"/>
    </row>
    <row r="206" spans="2:4" x14ac:dyDescent="0.3">
      <c r="B206" s="197"/>
      <c r="C206" s="235"/>
      <c r="D206" s="197"/>
    </row>
    <row r="207" spans="2:4" x14ac:dyDescent="0.3">
      <c r="B207" s="197"/>
      <c r="C207" s="235"/>
      <c r="D207" s="197"/>
    </row>
    <row r="208" spans="2:4" x14ac:dyDescent="0.3">
      <c r="B208" s="197"/>
      <c r="C208" s="235"/>
      <c r="D208" s="197"/>
    </row>
    <row r="209" spans="2:4" x14ac:dyDescent="0.3">
      <c r="B209" s="197"/>
      <c r="C209" s="235"/>
      <c r="D209" s="197"/>
    </row>
    <row r="210" spans="2:4" x14ac:dyDescent="0.3">
      <c r="B210" s="197"/>
      <c r="C210" s="235"/>
      <c r="D210" s="197"/>
    </row>
    <row r="211" spans="2:4" x14ac:dyDescent="0.3">
      <c r="B211" s="197"/>
      <c r="C211" s="235"/>
      <c r="D211" s="197"/>
    </row>
    <row r="212" spans="2:4" x14ac:dyDescent="0.3">
      <c r="B212" s="197"/>
      <c r="C212" s="235"/>
      <c r="D212" s="197"/>
    </row>
    <row r="213" spans="2:4" x14ac:dyDescent="0.3">
      <c r="B213" s="197"/>
      <c r="C213" s="235"/>
      <c r="D213" s="197"/>
    </row>
    <row r="214" spans="2:4" x14ac:dyDescent="0.3">
      <c r="B214" s="197"/>
      <c r="C214" s="235"/>
      <c r="D214" s="197"/>
    </row>
    <row r="215" spans="2:4" x14ac:dyDescent="0.3">
      <c r="B215" s="197"/>
      <c r="C215" s="235"/>
      <c r="D215" s="197"/>
    </row>
    <row r="216" spans="2:4" x14ac:dyDescent="0.3">
      <c r="B216" s="197"/>
      <c r="C216" s="235"/>
      <c r="D216" s="197"/>
    </row>
    <row r="217" spans="2:4" x14ac:dyDescent="0.3">
      <c r="B217" s="197"/>
      <c r="C217" s="235"/>
      <c r="D217" s="197"/>
    </row>
    <row r="218" spans="2:4" x14ac:dyDescent="0.3">
      <c r="B218" s="197"/>
      <c r="C218" s="235"/>
      <c r="D218" s="197"/>
    </row>
    <row r="219" spans="2:4" x14ac:dyDescent="0.3">
      <c r="B219" s="197"/>
      <c r="C219" s="235"/>
      <c r="D219" s="197"/>
    </row>
    <row r="220" spans="2:4" x14ac:dyDescent="0.3">
      <c r="B220" s="197"/>
      <c r="C220" s="235"/>
      <c r="D220" s="197"/>
    </row>
    <row r="221" spans="2:4" x14ac:dyDescent="0.3">
      <c r="B221" s="197"/>
      <c r="C221" s="235"/>
      <c r="D221" s="197"/>
    </row>
    <row r="222" spans="2:4" x14ac:dyDescent="0.3">
      <c r="B222" s="197"/>
      <c r="C222" s="235"/>
      <c r="D222" s="197"/>
    </row>
    <row r="223" spans="2:4" x14ac:dyDescent="0.3">
      <c r="B223" s="197"/>
      <c r="C223" s="235"/>
      <c r="D223" s="197"/>
    </row>
    <row r="224" spans="2:4" x14ac:dyDescent="0.3">
      <c r="B224" s="197"/>
      <c r="C224" s="235"/>
      <c r="D224" s="197"/>
    </row>
    <row r="225" spans="2:4" x14ac:dyDescent="0.3">
      <c r="B225" s="197"/>
      <c r="C225" s="235"/>
      <c r="D225" s="197"/>
    </row>
    <row r="226" spans="2:4" x14ac:dyDescent="0.3">
      <c r="B226" s="197"/>
      <c r="C226" s="235"/>
      <c r="D226" s="197"/>
    </row>
    <row r="227" spans="2:4" x14ac:dyDescent="0.3">
      <c r="B227" s="197"/>
      <c r="C227" s="235"/>
      <c r="D227" s="197"/>
    </row>
    <row r="228" spans="2:4" x14ac:dyDescent="0.3">
      <c r="B228" s="197"/>
      <c r="C228" s="235"/>
      <c r="D228" s="197"/>
    </row>
    <row r="229" spans="2:4" x14ac:dyDescent="0.3">
      <c r="B229" s="197"/>
      <c r="C229" s="235"/>
      <c r="D229" s="197"/>
    </row>
    <row r="230" spans="2:4" x14ac:dyDescent="0.3">
      <c r="B230" s="197"/>
      <c r="C230" s="235"/>
      <c r="D230" s="197"/>
    </row>
    <row r="231" spans="2:4" x14ac:dyDescent="0.3">
      <c r="B231" s="197"/>
      <c r="C231" s="235"/>
      <c r="D231" s="197"/>
    </row>
    <row r="232" spans="2:4" x14ac:dyDescent="0.3">
      <c r="B232" s="197"/>
      <c r="C232" s="235"/>
      <c r="D232" s="197"/>
    </row>
    <row r="233" spans="2:4" x14ac:dyDescent="0.3">
      <c r="B233" s="197"/>
      <c r="C233" s="235"/>
      <c r="D233" s="197"/>
    </row>
    <row r="234" spans="2:4" x14ac:dyDescent="0.3">
      <c r="B234" s="197"/>
      <c r="C234" s="235"/>
      <c r="D234" s="197"/>
    </row>
    <row r="235" spans="2:4" x14ac:dyDescent="0.3">
      <c r="B235" s="197"/>
      <c r="C235" s="235"/>
      <c r="D235" s="197"/>
    </row>
    <row r="236" spans="2:4" x14ac:dyDescent="0.3">
      <c r="B236" s="197"/>
      <c r="C236" s="235"/>
      <c r="D236" s="197"/>
    </row>
    <row r="237" spans="2:4" x14ac:dyDescent="0.3">
      <c r="B237" s="197"/>
      <c r="C237" s="235"/>
      <c r="D237" s="197"/>
    </row>
    <row r="238" spans="2:4" x14ac:dyDescent="0.3">
      <c r="B238" s="197"/>
      <c r="C238" s="235"/>
      <c r="D238" s="197"/>
    </row>
    <row r="239" spans="2:4" x14ac:dyDescent="0.3">
      <c r="B239" s="197"/>
      <c r="C239" s="235"/>
      <c r="D239" s="197"/>
    </row>
    <row r="240" spans="2:4" x14ac:dyDescent="0.3">
      <c r="B240" s="197"/>
      <c r="C240" s="235"/>
      <c r="D240" s="197"/>
    </row>
    <row r="241" spans="2:4" x14ac:dyDescent="0.3">
      <c r="B241" s="197"/>
      <c r="C241" s="235"/>
      <c r="D241" s="197"/>
    </row>
    <row r="242" spans="2:4" x14ac:dyDescent="0.3">
      <c r="B242" s="197"/>
      <c r="C242" s="235"/>
      <c r="D242" s="197"/>
    </row>
    <row r="243" spans="2:4" x14ac:dyDescent="0.3">
      <c r="B243" s="197"/>
      <c r="C243" s="235"/>
      <c r="D243" s="197"/>
    </row>
    <row r="244" spans="2:4" x14ac:dyDescent="0.3">
      <c r="B244" s="197"/>
      <c r="C244" s="235"/>
      <c r="D244" s="197"/>
    </row>
    <row r="245" spans="2:4" x14ac:dyDescent="0.3">
      <c r="B245" s="197"/>
      <c r="C245" s="235"/>
      <c r="D245" s="197"/>
    </row>
    <row r="246" spans="2:4" x14ac:dyDescent="0.3">
      <c r="B246" s="197"/>
      <c r="C246" s="235"/>
      <c r="D246" s="197"/>
    </row>
    <row r="247" spans="2:4" x14ac:dyDescent="0.3">
      <c r="B247" s="197"/>
      <c r="C247" s="235"/>
      <c r="D247" s="197"/>
    </row>
    <row r="248" spans="2:4" x14ac:dyDescent="0.3">
      <c r="B248" s="197"/>
      <c r="C248" s="235"/>
      <c r="D248" s="197"/>
    </row>
    <row r="249" spans="2:4" x14ac:dyDescent="0.3">
      <c r="B249" s="197"/>
      <c r="C249" s="235"/>
      <c r="D249" s="197"/>
    </row>
    <row r="250" spans="2:4" x14ac:dyDescent="0.3">
      <c r="B250" s="197"/>
      <c r="C250" s="235"/>
      <c r="D250" s="197"/>
    </row>
    <row r="251" spans="2:4" x14ac:dyDescent="0.3">
      <c r="B251" s="197"/>
      <c r="C251" s="235"/>
      <c r="D251" s="197"/>
    </row>
    <row r="252" spans="2:4" x14ac:dyDescent="0.3">
      <c r="B252" s="197"/>
      <c r="C252" s="235"/>
      <c r="D252" s="197"/>
    </row>
    <row r="253" spans="2:4" x14ac:dyDescent="0.3">
      <c r="B253" s="197"/>
      <c r="C253" s="235"/>
      <c r="D253" s="197"/>
    </row>
    <row r="254" spans="2:4" x14ac:dyDescent="0.3">
      <c r="B254" s="197"/>
      <c r="C254" s="235"/>
      <c r="D254" s="197"/>
    </row>
    <row r="255" spans="2:4" x14ac:dyDescent="0.3">
      <c r="B255" s="197"/>
      <c r="C255" s="235"/>
      <c r="D255" s="197"/>
    </row>
    <row r="256" spans="2:4" x14ac:dyDescent="0.3">
      <c r="B256" s="197"/>
      <c r="C256" s="235"/>
      <c r="D256" s="197"/>
    </row>
    <row r="257" spans="2:4" x14ac:dyDescent="0.3">
      <c r="B257" s="197"/>
      <c r="C257" s="235"/>
      <c r="D257" s="197"/>
    </row>
    <row r="258" spans="2:4" x14ac:dyDescent="0.3">
      <c r="B258" s="197"/>
      <c r="C258" s="235"/>
      <c r="D258" s="197"/>
    </row>
    <row r="259" spans="2:4" x14ac:dyDescent="0.3">
      <c r="B259" s="197"/>
      <c r="C259" s="235"/>
      <c r="D259" s="197"/>
    </row>
    <row r="260" spans="2:4" x14ac:dyDescent="0.3">
      <c r="B260" s="197"/>
      <c r="C260" s="235"/>
      <c r="D260" s="197"/>
    </row>
    <row r="261" spans="2:4" x14ac:dyDescent="0.3">
      <c r="B261" s="197"/>
      <c r="C261" s="235"/>
      <c r="D261" s="197"/>
    </row>
    <row r="262" spans="2:4" x14ac:dyDescent="0.3">
      <c r="B262" s="197"/>
      <c r="C262" s="235"/>
      <c r="D262" s="197"/>
    </row>
    <row r="263" spans="2:4" x14ac:dyDescent="0.3">
      <c r="B263" s="197"/>
      <c r="C263" s="235"/>
      <c r="D263" s="197"/>
    </row>
    <row r="264" spans="2:4" x14ac:dyDescent="0.3">
      <c r="B264" s="197"/>
      <c r="C264" s="235"/>
      <c r="D264" s="197"/>
    </row>
    <row r="265" spans="2:4" x14ac:dyDescent="0.3">
      <c r="B265" s="197"/>
      <c r="C265" s="235"/>
      <c r="D265" s="197"/>
    </row>
    <row r="266" spans="2:4" x14ac:dyDescent="0.3">
      <c r="B266" s="197"/>
      <c r="C266" s="235"/>
      <c r="D266" s="197"/>
    </row>
    <row r="267" spans="2:4" x14ac:dyDescent="0.3">
      <c r="B267" s="197"/>
      <c r="C267" s="235"/>
      <c r="D267" s="197"/>
    </row>
    <row r="268" spans="2:4" x14ac:dyDescent="0.3">
      <c r="B268" s="197"/>
      <c r="C268" s="235"/>
      <c r="D268" s="197"/>
    </row>
    <row r="269" spans="2:4" x14ac:dyDescent="0.3">
      <c r="B269" s="197"/>
      <c r="C269" s="235"/>
      <c r="D269" s="197"/>
    </row>
    <row r="270" spans="2:4" x14ac:dyDescent="0.3">
      <c r="B270" s="197"/>
      <c r="C270" s="235"/>
      <c r="D270" s="197"/>
    </row>
    <row r="271" spans="2:4" x14ac:dyDescent="0.3">
      <c r="B271" s="197"/>
      <c r="C271" s="235"/>
      <c r="D271" s="197"/>
    </row>
    <row r="272" spans="2:4" x14ac:dyDescent="0.3">
      <c r="B272" s="197"/>
      <c r="C272" s="235"/>
      <c r="D272" s="197"/>
    </row>
    <row r="273" spans="2:4" x14ac:dyDescent="0.3">
      <c r="B273" s="197"/>
      <c r="C273" s="235"/>
      <c r="D273" s="197"/>
    </row>
    <row r="274" spans="2:4" x14ac:dyDescent="0.3">
      <c r="B274" s="197"/>
      <c r="C274" s="235"/>
      <c r="D274" s="197"/>
    </row>
    <row r="275" spans="2:4" x14ac:dyDescent="0.3">
      <c r="B275" s="197"/>
      <c r="C275" s="235"/>
      <c r="D275" s="197"/>
    </row>
    <row r="276" spans="2:4" x14ac:dyDescent="0.3">
      <c r="B276" s="197"/>
      <c r="C276" s="235"/>
      <c r="D276" s="197"/>
    </row>
    <row r="277" spans="2:4" x14ac:dyDescent="0.3">
      <c r="B277" s="197"/>
      <c r="C277" s="235"/>
      <c r="D277" s="197"/>
    </row>
    <row r="278" spans="2:4" x14ac:dyDescent="0.3">
      <c r="B278" s="197"/>
      <c r="C278" s="235"/>
      <c r="D278" s="197"/>
    </row>
    <row r="279" spans="2:4" x14ac:dyDescent="0.3">
      <c r="B279" s="197"/>
      <c r="C279" s="235"/>
      <c r="D279" s="197"/>
    </row>
    <row r="280" spans="2:4" x14ac:dyDescent="0.3">
      <c r="B280" s="197"/>
      <c r="C280" s="235"/>
      <c r="D280" s="197"/>
    </row>
    <row r="281" spans="2:4" x14ac:dyDescent="0.3">
      <c r="B281" s="197"/>
      <c r="C281" s="235"/>
      <c r="D281" s="197"/>
    </row>
    <row r="282" spans="2:4" x14ac:dyDescent="0.3">
      <c r="B282" s="197"/>
      <c r="C282" s="235"/>
      <c r="D282" s="197"/>
    </row>
    <row r="283" spans="2:4" x14ac:dyDescent="0.3">
      <c r="B283" s="197"/>
      <c r="C283" s="235"/>
      <c r="D283" s="197"/>
    </row>
    <row r="284" spans="2:4" x14ac:dyDescent="0.3">
      <c r="B284" s="197"/>
      <c r="C284" s="235"/>
      <c r="D284" s="197"/>
    </row>
    <row r="285" spans="2:4" x14ac:dyDescent="0.3">
      <c r="B285" s="197"/>
      <c r="C285" s="235"/>
      <c r="D285" s="197"/>
    </row>
    <row r="286" spans="2:4" x14ac:dyDescent="0.3">
      <c r="B286" s="197"/>
      <c r="C286" s="235"/>
      <c r="D286" s="197"/>
    </row>
    <row r="287" spans="2:4" x14ac:dyDescent="0.3">
      <c r="B287" s="197"/>
      <c r="C287" s="235"/>
      <c r="D287" s="197"/>
    </row>
    <row r="288" spans="2:4" x14ac:dyDescent="0.3">
      <c r="B288" s="197"/>
      <c r="C288" s="235"/>
      <c r="D288" s="197"/>
    </row>
    <row r="289" spans="2:4" x14ac:dyDescent="0.3">
      <c r="B289" s="197"/>
      <c r="C289" s="235"/>
      <c r="D289" s="197"/>
    </row>
    <row r="290" spans="2:4" x14ac:dyDescent="0.3">
      <c r="B290" s="197"/>
      <c r="C290" s="235"/>
      <c r="D290" s="197"/>
    </row>
    <row r="291" spans="2:4" x14ac:dyDescent="0.3">
      <c r="B291" s="197"/>
      <c r="C291" s="235"/>
      <c r="D291" s="197"/>
    </row>
    <row r="292" spans="2:4" x14ac:dyDescent="0.3">
      <c r="B292" s="197"/>
      <c r="C292" s="235"/>
      <c r="D292" s="197"/>
    </row>
    <row r="293" spans="2:4" x14ac:dyDescent="0.3">
      <c r="B293" s="197"/>
      <c r="C293" s="235"/>
      <c r="D293" s="197"/>
    </row>
    <row r="294" spans="2:4" x14ac:dyDescent="0.3">
      <c r="B294" s="197"/>
      <c r="C294" s="235"/>
      <c r="D294" s="197"/>
    </row>
    <row r="295" spans="2:4" x14ac:dyDescent="0.3">
      <c r="B295" s="197"/>
      <c r="C295" s="235"/>
      <c r="D295" s="197"/>
    </row>
    <row r="296" spans="2:4" x14ac:dyDescent="0.3">
      <c r="B296" s="197"/>
      <c r="C296" s="235"/>
      <c r="D296" s="197"/>
    </row>
    <row r="297" spans="2:4" x14ac:dyDescent="0.3">
      <c r="B297" s="197"/>
      <c r="C297" s="235"/>
      <c r="D297" s="197"/>
    </row>
    <row r="298" spans="2:4" x14ac:dyDescent="0.3">
      <c r="B298" s="197"/>
      <c r="C298" s="235"/>
      <c r="D298" s="197"/>
    </row>
    <row r="299" spans="2:4" x14ac:dyDescent="0.3">
      <c r="B299" s="197"/>
      <c r="C299" s="235"/>
      <c r="D299" s="197"/>
    </row>
    <row r="300" spans="2:4" x14ac:dyDescent="0.3">
      <c r="B300" s="197"/>
      <c r="C300" s="235"/>
      <c r="D300" s="197"/>
    </row>
    <row r="301" spans="2:4" x14ac:dyDescent="0.3">
      <c r="B301" s="197"/>
      <c r="C301" s="235"/>
      <c r="D301" s="197"/>
    </row>
    <row r="302" spans="2:4" x14ac:dyDescent="0.3">
      <c r="B302" s="197"/>
      <c r="C302" s="235"/>
      <c r="D302" s="197"/>
    </row>
    <row r="303" spans="2:4" x14ac:dyDescent="0.3">
      <c r="B303" s="197"/>
      <c r="C303" s="235"/>
      <c r="D303" s="197"/>
    </row>
    <row r="304" spans="2:4" x14ac:dyDescent="0.3">
      <c r="B304" s="197"/>
      <c r="C304" s="235"/>
      <c r="D304" s="197"/>
    </row>
    <row r="305" spans="2:4" x14ac:dyDescent="0.3">
      <c r="B305" s="197"/>
      <c r="C305" s="235"/>
      <c r="D305" s="197"/>
    </row>
    <row r="306" spans="2:4" x14ac:dyDescent="0.3">
      <c r="B306" s="197"/>
      <c r="C306" s="235"/>
      <c r="D306" s="197"/>
    </row>
    <row r="307" spans="2:4" x14ac:dyDescent="0.3">
      <c r="B307" s="197"/>
      <c r="C307" s="235"/>
      <c r="D307" s="197"/>
    </row>
    <row r="308" spans="2:4" x14ac:dyDescent="0.3">
      <c r="B308" s="197"/>
      <c r="C308" s="235"/>
      <c r="D308" s="197"/>
    </row>
    <row r="309" spans="2:4" x14ac:dyDescent="0.3">
      <c r="B309" s="197"/>
      <c r="C309" s="235"/>
      <c r="D309" s="197"/>
    </row>
    <row r="310" spans="2:4" x14ac:dyDescent="0.3">
      <c r="B310" s="197"/>
      <c r="C310" s="235"/>
      <c r="D310" s="197"/>
    </row>
    <row r="311" spans="2:4" x14ac:dyDescent="0.3">
      <c r="B311" s="197"/>
      <c r="C311" s="235"/>
      <c r="D311" s="197"/>
    </row>
    <row r="312" spans="2:4" x14ac:dyDescent="0.3">
      <c r="B312" s="197"/>
      <c r="C312" s="235"/>
      <c r="D312" s="197"/>
    </row>
    <row r="313" spans="2:4" x14ac:dyDescent="0.3">
      <c r="B313" s="197"/>
      <c r="C313" s="235"/>
      <c r="D313" s="197"/>
    </row>
    <row r="314" spans="2:4" x14ac:dyDescent="0.3">
      <c r="B314" s="197"/>
      <c r="C314" s="235"/>
      <c r="D314" s="197"/>
    </row>
    <row r="315" spans="2:4" x14ac:dyDescent="0.3">
      <c r="B315" s="197"/>
      <c r="C315" s="235"/>
      <c r="D315" s="197"/>
    </row>
    <row r="316" spans="2:4" x14ac:dyDescent="0.3">
      <c r="B316" s="197"/>
      <c r="C316" s="235"/>
      <c r="D316" s="197"/>
    </row>
    <row r="317" spans="2:4" x14ac:dyDescent="0.3">
      <c r="B317" s="197"/>
      <c r="C317" s="235"/>
      <c r="D317" s="197"/>
    </row>
    <row r="318" spans="2:4" x14ac:dyDescent="0.3">
      <c r="B318" s="197"/>
      <c r="C318" s="235"/>
      <c r="D318" s="197"/>
    </row>
    <row r="319" spans="2:4" x14ac:dyDescent="0.3">
      <c r="B319" s="197"/>
      <c r="C319" s="235"/>
      <c r="D319" s="197"/>
    </row>
    <row r="320" spans="2:4" x14ac:dyDescent="0.3">
      <c r="B320" s="197"/>
      <c r="C320" s="235"/>
      <c r="D320" s="197"/>
    </row>
    <row r="321" spans="2:4" x14ac:dyDescent="0.3">
      <c r="B321" s="197"/>
      <c r="C321" s="235"/>
      <c r="D321" s="197"/>
    </row>
    <row r="322" spans="2:4" x14ac:dyDescent="0.3">
      <c r="B322" s="197"/>
      <c r="C322" s="235"/>
      <c r="D322" s="197"/>
    </row>
    <row r="323" spans="2:4" x14ac:dyDescent="0.3">
      <c r="B323" s="197"/>
      <c r="C323" s="235"/>
      <c r="D323" s="197"/>
    </row>
    <row r="324" spans="2:4" x14ac:dyDescent="0.3">
      <c r="B324" s="197"/>
      <c r="C324" s="235"/>
      <c r="D324" s="197"/>
    </row>
    <row r="325" spans="2:4" x14ac:dyDescent="0.3">
      <c r="B325" s="197"/>
      <c r="C325" s="235"/>
      <c r="D325" s="197"/>
    </row>
    <row r="326" spans="2:4" x14ac:dyDescent="0.3">
      <c r="B326" s="197"/>
      <c r="C326" s="235"/>
      <c r="D326" s="197"/>
    </row>
    <row r="327" spans="2:4" x14ac:dyDescent="0.3">
      <c r="B327" s="197"/>
      <c r="C327" s="235"/>
      <c r="D327" s="197"/>
    </row>
    <row r="328" spans="2:4" x14ac:dyDescent="0.3">
      <c r="B328" s="197"/>
      <c r="C328" s="235"/>
      <c r="D328" s="197"/>
    </row>
    <row r="329" spans="2:4" x14ac:dyDescent="0.3">
      <c r="B329" s="197"/>
      <c r="C329" s="235"/>
      <c r="D329" s="197"/>
    </row>
    <row r="330" spans="2:4" x14ac:dyDescent="0.3">
      <c r="B330" s="197"/>
      <c r="C330" s="235"/>
      <c r="D330" s="197"/>
    </row>
    <row r="331" spans="2:4" x14ac:dyDescent="0.3">
      <c r="B331" s="197"/>
      <c r="C331" s="235"/>
      <c r="D331" s="197"/>
    </row>
    <row r="332" spans="2:4" x14ac:dyDescent="0.3">
      <c r="B332" s="197"/>
      <c r="C332" s="235"/>
      <c r="D332" s="197"/>
    </row>
    <row r="333" spans="2:4" x14ac:dyDescent="0.3">
      <c r="B333" s="197"/>
      <c r="C333" s="235"/>
      <c r="D333" s="197"/>
    </row>
    <row r="334" spans="2:4" x14ac:dyDescent="0.3">
      <c r="B334" s="197"/>
      <c r="C334" s="235"/>
      <c r="D334" s="197"/>
    </row>
    <row r="335" spans="2:4" x14ac:dyDescent="0.3">
      <c r="B335" s="197"/>
      <c r="C335" s="235"/>
      <c r="D335" s="197"/>
    </row>
    <row r="336" spans="2:4" x14ac:dyDescent="0.3">
      <c r="B336" s="197"/>
      <c r="C336" s="235"/>
      <c r="D336" s="197"/>
    </row>
    <row r="337" spans="2:4" x14ac:dyDescent="0.3">
      <c r="B337" s="197"/>
      <c r="C337" s="235"/>
      <c r="D337" s="197"/>
    </row>
    <row r="338" spans="2:4" x14ac:dyDescent="0.3">
      <c r="B338" s="197"/>
      <c r="C338" s="235"/>
      <c r="D338" s="197"/>
    </row>
    <row r="339" spans="2:4" x14ac:dyDescent="0.3">
      <c r="B339" s="197"/>
      <c r="C339" s="235"/>
      <c r="D339" s="197"/>
    </row>
    <row r="340" spans="2:4" x14ac:dyDescent="0.3">
      <c r="B340" s="197"/>
      <c r="C340" s="235"/>
      <c r="D340" s="197"/>
    </row>
    <row r="341" spans="2:4" x14ac:dyDescent="0.3">
      <c r="B341" s="197"/>
      <c r="C341" s="235"/>
      <c r="D341" s="197"/>
    </row>
    <row r="342" spans="2:4" x14ac:dyDescent="0.3">
      <c r="B342" s="197"/>
      <c r="C342" s="235"/>
      <c r="D342" s="197"/>
    </row>
    <row r="343" spans="2:4" x14ac:dyDescent="0.3">
      <c r="B343" s="197"/>
      <c r="C343" s="235"/>
      <c r="D343" s="197"/>
    </row>
    <row r="344" spans="2:4" x14ac:dyDescent="0.3">
      <c r="B344" s="197"/>
      <c r="C344" s="235"/>
      <c r="D344" s="197"/>
    </row>
    <row r="345" spans="2:4" x14ac:dyDescent="0.3">
      <c r="B345" s="197"/>
      <c r="C345" s="235"/>
      <c r="D345" s="197"/>
    </row>
    <row r="346" spans="2:4" x14ac:dyDescent="0.3">
      <c r="B346" s="197"/>
      <c r="C346" s="235"/>
      <c r="D346" s="197"/>
    </row>
    <row r="347" spans="2:4" x14ac:dyDescent="0.3">
      <c r="B347" s="197"/>
      <c r="C347" s="235"/>
      <c r="D347" s="197"/>
    </row>
    <row r="348" spans="2:4" x14ac:dyDescent="0.3">
      <c r="B348" s="197"/>
      <c r="C348" s="235"/>
      <c r="D348" s="197"/>
    </row>
    <row r="349" spans="2:4" x14ac:dyDescent="0.3">
      <c r="B349" s="197"/>
      <c r="C349" s="235"/>
      <c r="D349" s="197"/>
    </row>
    <row r="350" spans="2:4" x14ac:dyDescent="0.3">
      <c r="B350" s="197"/>
      <c r="C350" s="235"/>
      <c r="D350" s="197"/>
    </row>
    <row r="351" spans="2:4" x14ac:dyDescent="0.3">
      <c r="B351" s="197"/>
      <c r="C351" s="235"/>
      <c r="D351" s="197"/>
    </row>
    <row r="352" spans="2:4" x14ac:dyDescent="0.3">
      <c r="B352" s="197"/>
      <c r="C352" s="235"/>
      <c r="D352" s="197"/>
    </row>
    <row r="353" spans="2:4" x14ac:dyDescent="0.3">
      <c r="B353" s="197"/>
      <c r="C353" s="235"/>
      <c r="D353" s="197"/>
    </row>
    <row r="354" spans="2:4" x14ac:dyDescent="0.3">
      <c r="B354" s="197"/>
      <c r="C354" s="235"/>
      <c r="D354" s="197"/>
    </row>
    <row r="355" spans="2:4" x14ac:dyDescent="0.3">
      <c r="B355" s="197"/>
      <c r="C355" s="235"/>
      <c r="D355" s="197"/>
    </row>
    <row r="356" spans="2:4" x14ac:dyDescent="0.3">
      <c r="B356" s="197"/>
      <c r="C356" s="235"/>
      <c r="D356" s="197"/>
    </row>
    <row r="357" spans="2:4" x14ac:dyDescent="0.3">
      <c r="B357" s="197"/>
      <c r="C357" s="235"/>
      <c r="D357" s="197"/>
    </row>
    <row r="358" spans="2:4" x14ac:dyDescent="0.3">
      <c r="B358" s="197"/>
      <c r="C358" s="235"/>
      <c r="D358" s="197"/>
    </row>
    <row r="359" spans="2:4" x14ac:dyDescent="0.3">
      <c r="B359" s="197"/>
      <c r="C359" s="235"/>
      <c r="D359" s="197"/>
    </row>
    <row r="360" spans="2:4" x14ac:dyDescent="0.3">
      <c r="B360" s="197"/>
      <c r="C360" s="235"/>
      <c r="D360" s="197"/>
    </row>
    <row r="361" spans="2:4" x14ac:dyDescent="0.3">
      <c r="B361" s="197"/>
      <c r="C361" s="235"/>
      <c r="D361" s="197"/>
    </row>
    <row r="362" spans="2:4" x14ac:dyDescent="0.3">
      <c r="B362" s="197"/>
      <c r="C362" s="235"/>
      <c r="D362" s="197"/>
    </row>
    <row r="363" spans="2:4" x14ac:dyDescent="0.3">
      <c r="B363" s="197"/>
      <c r="C363" s="235"/>
      <c r="D363" s="197"/>
    </row>
    <row r="364" spans="2:4" x14ac:dyDescent="0.3">
      <c r="B364" s="197"/>
      <c r="C364" s="235"/>
      <c r="D364" s="197"/>
    </row>
    <row r="365" spans="2:4" x14ac:dyDescent="0.3">
      <c r="B365" s="197"/>
      <c r="C365" s="235"/>
      <c r="D365" s="197"/>
    </row>
    <row r="366" spans="2:4" x14ac:dyDescent="0.3">
      <c r="B366" s="197"/>
      <c r="C366" s="235"/>
      <c r="D366" s="197"/>
    </row>
    <row r="367" spans="2:4" x14ac:dyDescent="0.3">
      <c r="B367" s="197"/>
      <c r="C367" s="235"/>
      <c r="D367" s="197"/>
    </row>
    <row r="368" spans="2:4" x14ac:dyDescent="0.3">
      <c r="B368" s="197"/>
      <c r="C368" s="235"/>
      <c r="D368" s="197"/>
    </row>
    <row r="369" spans="2:4" x14ac:dyDescent="0.3">
      <c r="B369" s="197"/>
      <c r="C369" s="235"/>
      <c r="D369" s="197"/>
    </row>
    <row r="370" spans="2:4" x14ac:dyDescent="0.3">
      <c r="B370" s="197"/>
      <c r="C370" s="235"/>
      <c r="D370" s="197"/>
    </row>
    <row r="371" spans="2:4" x14ac:dyDescent="0.3">
      <c r="B371" s="197"/>
      <c r="C371" s="235"/>
      <c r="D371" s="197"/>
    </row>
    <row r="372" spans="2:4" x14ac:dyDescent="0.3">
      <c r="B372" s="197"/>
      <c r="C372" s="235"/>
      <c r="D372" s="197"/>
    </row>
    <row r="373" spans="2:4" x14ac:dyDescent="0.3">
      <c r="B373" s="197"/>
      <c r="C373" s="235"/>
      <c r="D373" s="197"/>
    </row>
    <row r="374" spans="2:4" x14ac:dyDescent="0.3">
      <c r="B374" s="197"/>
      <c r="C374" s="235"/>
      <c r="D374" s="197"/>
    </row>
    <row r="375" spans="2:4" x14ac:dyDescent="0.3">
      <c r="B375" s="197"/>
      <c r="C375" s="235"/>
      <c r="D375" s="197"/>
    </row>
    <row r="376" spans="2:4" x14ac:dyDescent="0.3">
      <c r="B376" s="197"/>
      <c r="C376" s="235"/>
      <c r="D376" s="197"/>
    </row>
    <row r="377" spans="2:4" x14ac:dyDescent="0.3">
      <c r="B377" s="197"/>
      <c r="C377" s="235"/>
      <c r="D377" s="197"/>
    </row>
    <row r="378" spans="2:4" x14ac:dyDescent="0.3">
      <c r="B378" s="197"/>
      <c r="C378" s="235"/>
      <c r="D378" s="197"/>
    </row>
    <row r="379" spans="2:4" x14ac:dyDescent="0.3">
      <c r="B379" s="197"/>
      <c r="C379" s="235"/>
      <c r="D379" s="197"/>
    </row>
    <row r="380" spans="2:4" x14ac:dyDescent="0.3">
      <c r="B380" s="197"/>
      <c r="C380" s="235"/>
      <c r="D380" s="197"/>
    </row>
    <row r="381" spans="2:4" x14ac:dyDescent="0.3">
      <c r="B381" s="197"/>
      <c r="C381" s="235"/>
      <c r="D381" s="197"/>
    </row>
    <row r="382" spans="2:4" x14ac:dyDescent="0.3">
      <c r="B382" s="197"/>
      <c r="C382" s="235"/>
      <c r="D382" s="197"/>
    </row>
    <row r="383" spans="2:4" x14ac:dyDescent="0.3">
      <c r="B383" s="197"/>
      <c r="C383" s="235"/>
      <c r="D383" s="197"/>
    </row>
    <row r="384" spans="2:4" x14ac:dyDescent="0.3">
      <c r="B384" s="197"/>
      <c r="C384" s="235"/>
      <c r="D384" s="197"/>
    </row>
    <row r="385" spans="2:4" x14ac:dyDescent="0.3">
      <c r="B385" s="197"/>
      <c r="C385" s="235"/>
      <c r="D385" s="197"/>
    </row>
    <row r="386" spans="2:4" x14ac:dyDescent="0.3">
      <c r="B386" s="197"/>
      <c r="C386" s="235"/>
      <c r="D386" s="197"/>
    </row>
    <row r="387" spans="2:4" x14ac:dyDescent="0.3">
      <c r="B387" s="197"/>
      <c r="C387" s="235"/>
      <c r="D387" s="197"/>
    </row>
    <row r="388" spans="2:4" x14ac:dyDescent="0.3">
      <c r="B388" s="197"/>
      <c r="C388" s="235"/>
      <c r="D388" s="197"/>
    </row>
    <row r="389" spans="2:4" x14ac:dyDescent="0.3">
      <c r="B389" s="197"/>
      <c r="C389" s="235"/>
      <c r="D389" s="197"/>
    </row>
    <row r="390" spans="2:4" x14ac:dyDescent="0.3">
      <c r="B390" s="197"/>
      <c r="C390" s="235"/>
      <c r="D390" s="197"/>
    </row>
    <row r="391" spans="2:4" x14ac:dyDescent="0.3">
      <c r="B391" s="197"/>
      <c r="C391" s="235"/>
      <c r="D391" s="197"/>
    </row>
    <row r="392" spans="2:4" x14ac:dyDescent="0.3">
      <c r="B392" s="197"/>
      <c r="C392" s="235"/>
      <c r="D392" s="197"/>
    </row>
    <row r="393" spans="2:4" x14ac:dyDescent="0.3">
      <c r="B393" s="197"/>
      <c r="C393" s="235"/>
      <c r="D393" s="197"/>
    </row>
    <row r="394" spans="2:4" x14ac:dyDescent="0.3">
      <c r="B394" s="197"/>
      <c r="C394" s="235"/>
      <c r="D394" s="197"/>
    </row>
    <row r="395" spans="2:4" x14ac:dyDescent="0.3">
      <c r="B395" s="197"/>
      <c r="C395" s="235"/>
      <c r="D395" s="197"/>
    </row>
    <row r="396" spans="2:4" x14ac:dyDescent="0.3">
      <c r="B396" s="197"/>
      <c r="C396" s="235"/>
      <c r="D396" s="197"/>
    </row>
    <row r="397" spans="2:4" x14ac:dyDescent="0.3">
      <c r="B397" s="197"/>
      <c r="C397" s="235"/>
      <c r="D397" s="197"/>
    </row>
    <row r="398" spans="2:4" x14ac:dyDescent="0.3">
      <c r="B398" s="197"/>
      <c r="C398" s="235"/>
      <c r="D398" s="197"/>
    </row>
    <row r="399" spans="2:4" x14ac:dyDescent="0.3">
      <c r="B399" s="197"/>
      <c r="C399" s="235"/>
      <c r="D399" s="197"/>
    </row>
    <row r="400" spans="2:4" x14ac:dyDescent="0.3">
      <c r="B400" s="197"/>
      <c r="C400" s="235"/>
      <c r="D400" s="197"/>
    </row>
    <row r="401" spans="2:4" x14ac:dyDescent="0.3">
      <c r="B401" s="197"/>
      <c r="C401" s="235"/>
      <c r="D401" s="197"/>
    </row>
    <row r="402" spans="2:4" x14ac:dyDescent="0.3">
      <c r="B402" s="197"/>
      <c r="C402" s="235"/>
      <c r="D402" s="197"/>
    </row>
    <row r="403" spans="2:4" x14ac:dyDescent="0.3">
      <c r="B403" s="197"/>
      <c r="C403" s="235"/>
      <c r="D403" s="197"/>
    </row>
    <row r="404" spans="2:4" x14ac:dyDescent="0.3">
      <c r="B404" s="197"/>
      <c r="C404" s="235"/>
      <c r="D404" s="197"/>
    </row>
    <row r="405" spans="2:4" x14ac:dyDescent="0.3">
      <c r="B405" s="197"/>
      <c r="C405" s="235"/>
      <c r="D405" s="197"/>
    </row>
    <row r="406" spans="2:4" x14ac:dyDescent="0.3">
      <c r="B406" s="197"/>
      <c r="C406" s="235"/>
      <c r="D406" s="197"/>
    </row>
    <row r="407" spans="2:4" x14ac:dyDescent="0.3">
      <c r="B407" s="197"/>
      <c r="C407" s="235"/>
      <c r="D407" s="197"/>
    </row>
    <row r="408" spans="2:4" x14ac:dyDescent="0.3">
      <c r="B408" s="197"/>
      <c r="C408" s="235"/>
      <c r="D408" s="197"/>
    </row>
    <row r="409" spans="2:4" x14ac:dyDescent="0.3">
      <c r="B409" s="197"/>
      <c r="C409" s="235"/>
      <c r="D409" s="197"/>
    </row>
    <row r="410" spans="2:4" x14ac:dyDescent="0.3">
      <c r="B410" s="197"/>
      <c r="C410" s="235"/>
      <c r="D410" s="197"/>
    </row>
    <row r="411" spans="2:4" x14ac:dyDescent="0.3">
      <c r="B411" s="197"/>
      <c r="C411" s="235"/>
      <c r="D411" s="197"/>
    </row>
    <row r="412" spans="2:4" x14ac:dyDescent="0.3">
      <c r="B412" s="197"/>
      <c r="C412" s="235"/>
      <c r="D412" s="197"/>
    </row>
    <row r="413" spans="2:4" x14ac:dyDescent="0.3">
      <c r="B413" s="197"/>
      <c r="C413" s="235"/>
      <c r="D413" s="197"/>
    </row>
    <row r="414" spans="2:4" x14ac:dyDescent="0.3">
      <c r="B414" s="197"/>
      <c r="C414" s="235"/>
      <c r="D414" s="197"/>
    </row>
    <row r="415" spans="2:4" x14ac:dyDescent="0.3">
      <c r="B415" s="197"/>
      <c r="C415" s="235"/>
      <c r="D415" s="197"/>
    </row>
    <row r="416" spans="2:4" x14ac:dyDescent="0.3">
      <c r="B416" s="197"/>
      <c r="C416" s="235"/>
      <c r="D416" s="197"/>
    </row>
    <row r="417" spans="2:4" x14ac:dyDescent="0.3">
      <c r="B417" s="197"/>
      <c r="C417" s="235"/>
      <c r="D417" s="197"/>
    </row>
    <row r="418" spans="2:4" x14ac:dyDescent="0.3">
      <c r="B418" s="197"/>
      <c r="C418" s="235"/>
      <c r="D418" s="197"/>
    </row>
    <row r="419" spans="2:4" x14ac:dyDescent="0.3">
      <c r="B419" s="197"/>
      <c r="C419" s="235"/>
      <c r="D419" s="197"/>
    </row>
    <row r="420" spans="2:4" x14ac:dyDescent="0.3">
      <c r="B420" s="197"/>
      <c r="C420" s="235"/>
      <c r="D420" s="197"/>
    </row>
    <row r="421" spans="2:4" x14ac:dyDescent="0.3">
      <c r="B421" s="197"/>
      <c r="C421" s="235"/>
      <c r="D421" s="197"/>
    </row>
    <row r="422" spans="2:4" x14ac:dyDescent="0.3">
      <c r="B422" s="197"/>
      <c r="C422" s="235"/>
      <c r="D422" s="197"/>
    </row>
    <row r="423" spans="2:4" x14ac:dyDescent="0.3">
      <c r="B423" s="197"/>
      <c r="C423" s="235"/>
      <c r="D423" s="197"/>
    </row>
    <row r="424" spans="2:4" x14ac:dyDescent="0.3">
      <c r="B424" s="197"/>
      <c r="C424" s="235"/>
      <c r="D424" s="197"/>
    </row>
    <row r="425" spans="2:4" x14ac:dyDescent="0.3">
      <c r="B425" s="197"/>
      <c r="C425" s="235"/>
      <c r="D425" s="197"/>
    </row>
    <row r="426" spans="2:4" x14ac:dyDescent="0.3">
      <c r="B426" s="197"/>
      <c r="C426" s="235"/>
      <c r="D426" s="197"/>
    </row>
    <row r="427" spans="2:4" x14ac:dyDescent="0.3">
      <c r="B427" s="197"/>
      <c r="C427" s="235"/>
      <c r="D427" s="197"/>
    </row>
    <row r="428" spans="2:4" x14ac:dyDescent="0.3">
      <c r="B428" s="197"/>
      <c r="C428" s="235"/>
      <c r="D428" s="197"/>
    </row>
    <row r="429" spans="2:4" x14ac:dyDescent="0.3">
      <c r="B429" s="197"/>
      <c r="C429" s="235"/>
      <c r="D429" s="197"/>
    </row>
    <row r="430" spans="2:4" x14ac:dyDescent="0.3">
      <c r="B430" s="197"/>
      <c r="C430" s="235"/>
      <c r="D430" s="197"/>
    </row>
    <row r="431" spans="2:4" x14ac:dyDescent="0.3">
      <c r="B431" s="197"/>
      <c r="C431" s="235"/>
      <c r="D431" s="197"/>
    </row>
    <row r="432" spans="2:4" x14ac:dyDescent="0.3">
      <c r="B432" s="197"/>
      <c r="C432" s="235"/>
      <c r="D432" s="197"/>
    </row>
    <row r="433" spans="2:4" x14ac:dyDescent="0.3">
      <c r="B433" s="197"/>
      <c r="C433" s="235"/>
      <c r="D433" s="197"/>
    </row>
    <row r="434" spans="2:4" x14ac:dyDescent="0.3">
      <c r="B434" s="197"/>
      <c r="C434" s="235"/>
      <c r="D434" s="197"/>
    </row>
    <row r="435" spans="2:4" x14ac:dyDescent="0.3">
      <c r="B435" s="197"/>
      <c r="C435" s="235"/>
      <c r="D435" s="197"/>
    </row>
    <row r="436" spans="2:4" x14ac:dyDescent="0.3">
      <c r="B436" s="197"/>
      <c r="C436" s="235"/>
      <c r="D436" s="197"/>
    </row>
    <row r="437" spans="2:4" x14ac:dyDescent="0.3">
      <c r="B437" s="197"/>
      <c r="C437" s="235"/>
      <c r="D437" s="197"/>
    </row>
    <row r="438" spans="2:4" x14ac:dyDescent="0.3">
      <c r="B438" s="197"/>
      <c r="C438" s="235"/>
      <c r="D438" s="197"/>
    </row>
    <row r="439" spans="2:4" x14ac:dyDescent="0.3">
      <c r="B439" s="197"/>
      <c r="C439" s="235"/>
      <c r="D439" s="197"/>
    </row>
    <row r="440" spans="2:4" x14ac:dyDescent="0.3">
      <c r="B440" s="197"/>
      <c r="C440" s="235"/>
      <c r="D440" s="197"/>
    </row>
    <row r="441" spans="2:4" x14ac:dyDescent="0.3">
      <c r="B441" s="197"/>
      <c r="C441" s="235"/>
      <c r="D441" s="197"/>
    </row>
    <row r="442" spans="2:4" x14ac:dyDescent="0.3">
      <c r="B442" s="197"/>
      <c r="C442" s="235"/>
      <c r="D442" s="197"/>
    </row>
    <row r="443" spans="2:4" x14ac:dyDescent="0.3">
      <c r="B443" s="197"/>
      <c r="C443" s="235"/>
      <c r="D443" s="197"/>
    </row>
    <row r="444" spans="2:4" x14ac:dyDescent="0.3">
      <c r="B444" s="197"/>
      <c r="C444" s="235"/>
      <c r="D444" s="197"/>
    </row>
    <row r="445" spans="2:4" x14ac:dyDescent="0.3">
      <c r="B445" s="197"/>
      <c r="C445" s="235"/>
      <c r="D445" s="197"/>
    </row>
    <row r="446" spans="2:4" x14ac:dyDescent="0.3">
      <c r="B446" s="197"/>
      <c r="C446" s="235"/>
      <c r="D446" s="197"/>
    </row>
    <row r="447" spans="2:4" x14ac:dyDescent="0.3">
      <c r="B447" s="197"/>
      <c r="C447" s="235"/>
      <c r="D447" s="197"/>
    </row>
  </sheetData>
  <autoFilter ref="B2:C97" xr:uid="{00000000-0001-0000-0000-000000000000}"/>
  <mergeCells count="4">
    <mergeCell ref="B97:C97"/>
    <mergeCell ref="E7:J7"/>
    <mergeCell ref="D1:J1"/>
    <mergeCell ref="D2:J2"/>
  </mergeCells>
  <pageMargins left="0.23622047244094491" right="0.23622047244094491" top="0.15748031496062992" bottom="0.15748031496062992" header="0.11811023622047245" footer="0.11811023622047245"/>
  <pageSetup paperSize="9" scale="77" fitToHeight="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AFB6A-F595-43D6-8D55-A7A18001F89A}">
  <dimension ref="A1:CC1273"/>
  <sheetViews>
    <sheetView topLeftCell="B1" zoomScale="80" zoomScaleNormal="80" workbookViewId="0">
      <selection activeCell="AA10" sqref="AA10"/>
    </sheetView>
  </sheetViews>
  <sheetFormatPr defaultColWidth="9.09765625" defaultRowHeight="14" x14ac:dyDescent="0.3"/>
  <cols>
    <col min="1" max="1" width="4.3984375" hidden="1" customWidth="1"/>
    <col min="2" max="2" width="12.296875" customWidth="1"/>
    <col min="3" max="3" width="45.69921875" customWidth="1"/>
    <col min="4" max="4" width="11.296875" customWidth="1"/>
    <col min="5" max="5" width="27.8984375" customWidth="1"/>
    <col min="6" max="7" width="11.69921875" customWidth="1"/>
    <col min="8" max="8" width="20.8984375" style="135" customWidth="1"/>
    <col min="9" max="10" width="18.3984375" style="135" customWidth="1"/>
    <col min="11" max="11" width="17.3984375" style="135" customWidth="1"/>
    <col min="12" max="12" width="17.8984375" style="135" customWidth="1"/>
    <col min="13" max="13" width="17.296875" style="135" customWidth="1"/>
    <col min="14" max="14" width="45.09765625" style="238" customWidth="1"/>
    <col min="15" max="15" width="16.69921875" style="156" customWidth="1"/>
    <col min="16" max="16" width="17.3984375" style="157" customWidth="1"/>
    <col min="17" max="17" width="18.69921875" customWidth="1"/>
    <col min="18" max="18" width="15" bestFit="1" customWidth="1"/>
  </cols>
  <sheetData>
    <row r="1" spans="2:21" ht="15.75" customHeight="1" x14ac:dyDescent="0.3">
      <c r="C1" s="133"/>
      <c r="D1" s="134"/>
      <c r="H1"/>
      <c r="I1"/>
      <c r="J1"/>
      <c r="K1"/>
      <c r="L1"/>
      <c r="M1"/>
      <c r="N1"/>
      <c r="U1" s="1"/>
    </row>
    <row r="2" spans="2:21" ht="15.75" customHeight="1" x14ac:dyDescent="0.3">
      <c r="C2" s="133"/>
      <c r="D2" s="134"/>
      <c r="H2"/>
      <c r="I2"/>
      <c r="J2"/>
      <c r="K2"/>
      <c r="L2"/>
      <c r="M2"/>
      <c r="N2"/>
      <c r="U2" s="1"/>
    </row>
    <row r="3" spans="2:21" ht="15.75" customHeight="1" x14ac:dyDescent="0.3">
      <c r="C3" s="133"/>
      <c r="D3" s="134"/>
      <c r="H3"/>
      <c r="I3"/>
      <c r="J3"/>
      <c r="K3"/>
      <c r="L3"/>
      <c r="M3"/>
      <c r="N3"/>
      <c r="U3" s="1"/>
    </row>
    <row r="4" spans="2:21" x14ac:dyDescent="0.3">
      <c r="B4" s="137"/>
      <c r="C4" s="137"/>
      <c r="D4" s="137"/>
      <c r="H4"/>
      <c r="I4"/>
      <c r="J4"/>
      <c r="K4"/>
      <c r="L4"/>
      <c r="M4"/>
      <c r="N4"/>
    </row>
    <row r="5" spans="2:21" ht="15.05" x14ac:dyDescent="0.3">
      <c r="B5" s="138" t="s">
        <v>0</v>
      </c>
      <c r="C5" s="138"/>
      <c r="D5" s="137"/>
      <c r="H5"/>
      <c r="I5"/>
      <c r="J5"/>
      <c r="K5"/>
      <c r="L5"/>
      <c r="M5"/>
      <c r="N5"/>
      <c r="P5" s="236"/>
    </row>
    <row r="6" spans="2:21" ht="15.75" customHeight="1" x14ac:dyDescent="0.3">
      <c r="B6" s="139" t="s">
        <v>846</v>
      </c>
      <c r="C6" s="139"/>
      <c r="D6" s="137"/>
      <c r="H6"/>
      <c r="I6"/>
      <c r="J6"/>
      <c r="K6"/>
      <c r="L6"/>
      <c r="M6"/>
      <c r="N6"/>
    </row>
    <row r="7" spans="2:21" x14ac:dyDescent="0.3">
      <c r="B7" s="251" t="s">
        <v>847</v>
      </c>
      <c r="C7" s="254" t="s">
        <v>848</v>
      </c>
      <c r="D7" s="247" t="s">
        <v>849</v>
      </c>
      <c r="E7" s="246"/>
      <c r="F7" s="246"/>
      <c r="G7" s="246"/>
      <c r="H7" s="249" t="s">
        <v>850</v>
      </c>
      <c r="I7" s="250"/>
      <c r="J7" s="250"/>
      <c r="K7" s="249" t="s">
        <v>851</v>
      </c>
      <c r="L7" s="250"/>
      <c r="M7" s="250"/>
      <c r="N7" s="243" t="s">
        <v>852</v>
      </c>
    </row>
    <row r="8" spans="2:21" x14ac:dyDescent="0.3">
      <c r="B8" s="252"/>
      <c r="C8" s="255"/>
      <c r="D8" s="245" t="s">
        <v>853</v>
      </c>
      <c r="E8" s="245" t="s">
        <v>854</v>
      </c>
      <c r="F8" s="247" t="s">
        <v>855</v>
      </c>
      <c r="G8" s="245" t="s">
        <v>856</v>
      </c>
      <c r="H8" s="249" t="s">
        <v>1</v>
      </c>
      <c r="I8" s="243" t="s">
        <v>857</v>
      </c>
      <c r="J8" s="249" t="s">
        <v>858</v>
      </c>
      <c r="K8" s="249" t="s">
        <v>1</v>
      </c>
      <c r="L8" s="243" t="s">
        <v>859</v>
      </c>
      <c r="M8" s="249" t="s">
        <v>2</v>
      </c>
      <c r="N8" s="244"/>
      <c r="O8" s="157"/>
    </row>
    <row r="9" spans="2:21" ht="81" customHeight="1" x14ac:dyDescent="0.3">
      <c r="B9" s="253"/>
      <c r="C9" s="256"/>
      <c r="D9" s="246"/>
      <c r="E9" s="246"/>
      <c r="F9" s="246"/>
      <c r="G9" s="248"/>
      <c r="H9" s="249"/>
      <c r="I9" s="243"/>
      <c r="J9" s="250"/>
      <c r="K9" s="249"/>
      <c r="L9" s="243"/>
      <c r="M9" s="250"/>
      <c r="N9" s="244"/>
      <c r="O9" s="187"/>
    </row>
    <row r="10" spans="2:21" s="157" customFormat="1" ht="23.65" x14ac:dyDescent="0.3">
      <c r="B10" s="152" t="s">
        <v>3</v>
      </c>
      <c r="C10" s="152" t="s">
        <v>860</v>
      </c>
      <c r="D10" s="147"/>
      <c r="E10" s="147"/>
      <c r="F10" s="153"/>
      <c r="G10" s="151"/>
      <c r="H10" s="143">
        <v>58462322.209999993</v>
      </c>
      <c r="I10" s="143">
        <v>42108137.620000005</v>
      </c>
      <c r="J10" s="143">
        <v>16354184.59</v>
      </c>
      <c r="K10" s="143">
        <v>57711872.069999993</v>
      </c>
      <c r="L10" s="143">
        <v>41464278.600000001</v>
      </c>
      <c r="M10" s="143">
        <v>16247593.470000001</v>
      </c>
      <c r="N10" s="144"/>
    </row>
    <row r="11" spans="2:21" s="157" customFormat="1" ht="75.8" customHeight="1" x14ac:dyDescent="0.3">
      <c r="B11" s="152" t="s">
        <v>4</v>
      </c>
      <c r="C11" s="152" t="s">
        <v>861</v>
      </c>
      <c r="D11" s="147"/>
      <c r="E11" s="147"/>
      <c r="F11" s="153"/>
      <c r="G11" s="151"/>
      <c r="H11" s="143">
        <f t="shared" ref="H11:M11" si="0">H14+H56</f>
        <v>58462322.209999993</v>
      </c>
      <c r="I11" s="143">
        <f t="shared" si="0"/>
        <v>42108137.620000005</v>
      </c>
      <c r="J11" s="143">
        <f t="shared" si="0"/>
        <v>16354184.59</v>
      </c>
      <c r="K11" s="143">
        <f t="shared" si="0"/>
        <v>57711872.069999993</v>
      </c>
      <c r="L11" s="143">
        <f t="shared" si="0"/>
        <v>41464278.600000001</v>
      </c>
      <c r="M11" s="143">
        <f t="shared" si="0"/>
        <v>16247593.470000001</v>
      </c>
      <c r="N11" s="144"/>
    </row>
    <row r="12" spans="2:21" x14ac:dyDescent="0.3">
      <c r="B12" s="146"/>
      <c r="C12" s="146"/>
      <c r="D12" s="140"/>
      <c r="E12" s="147" t="s">
        <v>862</v>
      </c>
      <c r="F12" s="141"/>
      <c r="G12" s="142"/>
      <c r="H12" s="148"/>
      <c r="I12" s="148"/>
      <c r="J12" s="148"/>
      <c r="K12" s="148"/>
      <c r="L12" s="148"/>
      <c r="M12" s="148"/>
      <c r="N12" s="144"/>
      <c r="O12" s="157"/>
    </row>
    <row r="13" spans="2:21" ht="48.65" customHeight="1" x14ac:dyDescent="0.3">
      <c r="B13" s="146"/>
      <c r="C13" s="146"/>
      <c r="D13" s="140"/>
      <c r="E13" s="149" t="s">
        <v>863</v>
      </c>
      <c r="F13" s="150">
        <v>42</v>
      </c>
      <c r="G13" s="150">
        <v>165</v>
      </c>
      <c r="H13" s="148"/>
      <c r="I13" s="151"/>
      <c r="J13" s="151"/>
      <c r="K13" s="148"/>
      <c r="L13" s="151"/>
      <c r="M13" s="151"/>
      <c r="N13" s="147" t="s">
        <v>962</v>
      </c>
      <c r="O13" s="157"/>
    </row>
    <row r="14" spans="2:21" s="157" customFormat="1" ht="47.3" x14ac:dyDescent="0.3">
      <c r="B14" s="152" t="s">
        <v>5</v>
      </c>
      <c r="C14" s="152" t="s">
        <v>6</v>
      </c>
      <c r="D14" s="147"/>
      <c r="E14" s="147"/>
      <c r="F14" s="153"/>
      <c r="G14" s="151"/>
      <c r="H14" s="143">
        <f t="shared" ref="H14:M14" si="1">H18+H23+H27+H31+H35+H42+H46+H49+H52</f>
        <v>47850815.589999996</v>
      </c>
      <c r="I14" s="143">
        <f t="shared" si="1"/>
        <v>33631922.32</v>
      </c>
      <c r="J14" s="154">
        <f t="shared" si="1"/>
        <v>14218893.27</v>
      </c>
      <c r="K14" s="143">
        <f t="shared" si="1"/>
        <v>47263961.11999999</v>
      </c>
      <c r="L14" s="155">
        <f t="shared" si="1"/>
        <v>33102552.969999999</v>
      </c>
      <c r="M14" s="143">
        <f t="shared" si="1"/>
        <v>14161408.15</v>
      </c>
      <c r="N14" s="144"/>
      <c r="O14" s="187"/>
    </row>
    <row r="15" spans="2:21" x14ac:dyDescent="0.3">
      <c r="B15" s="146"/>
      <c r="C15" s="146"/>
      <c r="D15" s="140"/>
      <c r="E15" s="147" t="s">
        <v>864</v>
      </c>
      <c r="F15" s="141"/>
      <c r="G15" s="142"/>
      <c r="H15" s="148"/>
      <c r="I15" s="151"/>
      <c r="J15" s="151"/>
      <c r="K15" s="148"/>
      <c r="L15" s="158"/>
      <c r="M15" s="151"/>
      <c r="N15" s="144"/>
      <c r="O15" s="157"/>
    </row>
    <row r="16" spans="2:21" ht="44.6" customHeight="1" x14ac:dyDescent="0.3">
      <c r="B16" s="146"/>
      <c r="C16" s="146"/>
      <c r="D16" s="147" t="s">
        <v>865</v>
      </c>
      <c r="E16" s="147" t="s">
        <v>866</v>
      </c>
      <c r="F16" s="153">
        <v>70</v>
      </c>
      <c r="G16" s="153">
        <v>65.209999999999994</v>
      </c>
      <c r="H16" s="148"/>
      <c r="I16" s="151"/>
      <c r="J16" s="151"/>
      <c r="K16" s="148"/>
      <c r="L16" s="158"/>
      <c r="M16" s="151"/>
      <c r="N16" s="147" t="s">
        <v>1081</v>
      </c>
      <c r="O16" s="157"/>
    </row>
    <row r="17" spans="2:16" ht="59.1" x14ac:dyDescent="0.3">
      <c r="B17" s="146"/>
      <c r="C17" s="146"/>
      <c r="D17" s="147" t="s">
        <v>867</v>
      </c>
      <c r="E17" s="147" t="s">
        <v>868</v>
      </c>
      <c r="F17" s="153">
        <v>315382.37</v>
      </c>
      <c r="G17" s="153">
        <v>8439.07</v>
      </c>
      <c r="H17" s="148"/>
      <c r="I17" s="151"/>
      <c r="J17" s="151"/>
      <c r="K17" s="148"/>
      <c r="L17" s="158"/>
      <c r="M17" s="151"/>
      <c r="N17" s="159" t="s">
        <v>1106</v>
      </c>
      <c r="O17" s="157"/>
    </row>
    <row r="18" spans="2:16" s="180" customFormat="1" ht="51.05" customHeight="1" x14ac:dyDescent="0.3">
      <c r="B18" s="152" t="s">
        <v>7</v>
      </c>
      <c r="C18" s="152" t="s">
        <v>8</v>
      </c>
      <c r="D18" s="147"/>
      <c r="E18" s="147"/>
      <c r="F18" s="153"/>
      <c r="G18" s="153"/>
      <c r="H18" s="143">
        <f>J18+I18</f>
        <v>5104789.5200000005</v>
      </c>
      <c r="I18" s="143">
        <v>3268481.8300000005</v>
      </c>
      <c r="J18" s="143">
        <v>1836307.69</v>
      </c>
      <c r="K18" s="155">
        <v>5104789.5200000005</v>
      </c>
      <c r="L18" s="155">
        <v>3268481.8300000005</v>
      </c>
      <c r="M18" s="155">
        <v>1836307.69</v>
      </c>
      <c r="N18" s="147" t="s">
        <v>955</v>
      </c>
    </row>
    <row r="19" spans="2:16" x14ac:dyDescent="0.3">
      <c r="B19" s="146"/>
      <c r="C19" s="146"/>
      <c r="D19" s="140"/>
      <c r="E19" s="147" t="s">
        <v>950</v>
      </c>
      <c r="F19" s="141"/>
      <c r="G19" s="142"/>
      <c r="H19" s="148"/>
      <c r="I19" s="151"/>
      <c r="J19" s="151"/>
      <c r="K19" s="160"/>
      <c r="L19" s="158"/>
      <c r="M19" s="158"/>
      <c r="N19" s="144"/>
      <c r="O19" s="157"/>
    </row>
    <row r="20" spans="2:16" ht="51.05" customHeight="1" x14ac:dyDescent="0.3">
      <c r="B20" s="146"/>
      <c r="C20" s="146"/>
      <c r="D20" s="147" t="s">
        <v>9</v>
      </c>
      <c r="E20" s="147" t="s">
        <v>869</v>
      </c>
      <c r="F20" s="153">
        <v>38</v>
      </c>
      <c r="G20" s="153">
        <v>39</v>
      </c>
      <c r="H20" s="148"/>
      <c r="I20" s="151"/>
      <c r="J20" s="151"/>
      <c r="K20" s="160"/>
      <c r="L20" s="158"/>
      <c r="M20" s="161"/>
      <c r="N20" s="147" t="s">
        <v>956</v>
      </c>
      <c r="O20" s="157"/>
    </row>
    <row r="21" spans="2:16" ht="59.1" x14ac:dyDescent="0.3">
      <c r="B21" s="146"/>
      <c r="C21" s="146"/>
      <c r="D21" s="147" t="s">
        <v>10</v>
      </c>
      <c r="E21" s="147" t="s">
        <v>870</v>
      </c>
      <c r="F21" s="153">
        <v>7557</v>
      </c>
      <c r="G21" s="153">
        <v>8134</v>
      </c>
      <c r="H21" s="148"/>
      <c r="I21" s="151"/>
      <c r="J21" s="151"/>
      <c r="K21" s="160"/>
      <c r="L21" s="158"/>
      <c r="M21" s="161"/>
      <c r="N21" s="147" t="s">
        <v>956</v>
      </c>
      <c r="O21" s="157"/>
    </row>
    <row r="22" spans="2:16" ht="47.3" x14ac:dyDescent="0.3">
      <c r="B22" s="146"/>
      <c r="C22" s="146"/>
      <c r="D22" s="147" t="s">
        <v>11</v>
      </c>
      <c r="E22" s="147" t="s">
        <v>871</v>
      </c>
      <c r="F22" s="153">
        <v>23</v>
      </c>
      <c r="G22" s="153">
        <v>25</v>
      </c>
      <c r="H22" s="148"/>
      <c r="I22" s="151"/>
      <c r="J22" s="151"/>
      <c r="K22" s="160"/>
      <c r="L22" s="158"/>
      <c r="M22" s="161"/>
      <c r="N22" s="147" t="s">
        <v>956</v>
      </c>
      <c r="O22" s="157"/>
    </row>
    <row r="23" spans="2:16" s="157" customFormat="1" ht="35.5" x14ac:dyDescent="0.3">
      <c r="B23" s="152" t="s">
        <v>12</v>
      </c>
      <c r="C23" s="152" t="s">
        <v>13</v>
      </c>
      <c r="D23" s="147"/>
      <c r="E23" s="147"/>
      <c r="F23" s="153"/>
      <c r="G23" s="151"/>
      <c r="H23" s="143">
        <f>J23+I23</f>
        <v>3776116.64</v>
      </c>
      <c r="I23" s="143">
        <v>3300736.35</v>
      </c>
      <c r="J23" s="143">
        <v>475380.29</v>
      </c>
      <c r="K23" s="155">
        <f>M23+L23</f>
        <v>3776116.64</v>
      </c>
      <c r="L23" s="155">
        <v>3300736.35</v>
      </c>
      <c r="M23" s="155">
        <v>475380.29</v>
      </c>
      <c r="N23" s="147" t="s">
        <v>952</v>
      </c>
    </row>
    <row r="24" spans="2:16" x14ac:dyDescent="0.3">
      <c r="B24" s="146"/>
      <c r="C24" s="146"/>
      <c r="D24" s="140"/>
      <c r="E24" s="147" t="s">
        <v>872</v>
      </c>
      <c r="F24" s="141"/>
      <c r="G24" s="142"/>
      <c r="H24" s="148"/>
      <c r="I24" s="151"/>
      <c r="J24" s="151"/>
      <c r="K24" s="160"/>
      <c r="L24" s="158"/>
      <c r="M24" s="158"/>
      <c r="N24" s="147"/>
      <c r="O24" s="157"/>
    </row>
    <row r="25" spans="2:16" ht="35.5" x14ac:dyDescent="0.3">
      <c r="B25" s="146"/>
      <c r="C25" s="146"/>
      <c r="D25" s="147" t="s">
        <v>14</v>
      </c>
      <c r="E25" s="147" t="s">
        <v>873</v>
      </c>
      <c r="F25" s="153">
        <v>94214</v>
      </c>
      <c r="G25" s="153">
        <v>98820.7</v>
      </c>
      <c r="H25" s="148"/>
      <c r="I25" s="151"/>
      <c r="J25" s="151"/>
      <c r="K25" s="160"/>
      <c r="L25" s="158"/>
      <c r="M25" s="158"/>
      <c r="N25" s="147" t="s">
        <v>953</v>
      </c>
      <c r="O25" s="157"/>
    </row>
    <row r="26" spans="2:16" ht="23.65" x14ac:dyDescent="0.3">
      <c r="B26" s="146"/>
      <c r="C26" s="146"/>
      <c r="D26" s="147" t="s">
        <v>15</v>
      </c>
      <c r="E26" s="147" t="s">
        <v>875</v>
      </c>
      <c r="F26" s="153">
        <v>679</v>
      </c>
      <c r="G26" s="153">
        <v>697.24</v>
      </c>
      <c r="H26" s="148"/>
      <c r="I26" s="151"/>
      <c r="J26" s="151"/>
      <c r="K26" s="160"/>
      <c r="L26" s="158"/>
      <c r="M26" s="158"/>
      <c r="N26" s="147" t="s">
        <v>953</v>
      </c>
      <c r="O26" s="157"/>
    </row>
    <row r="27" spans="2:16" s="157" customFormat="1" ht="23.65" x14ac:dyDescent="0.3">
      <c r="B27" s="152" t="s">
        <v>16</v>
      </c>
      <c r="C27" s="152" t="s">
        <v>17</v>
      </c>
      <c r="D27" s="147"/>
      <c r="E27" s="147"/>
      <c r="F27" s="153"/>
      <c r="G27" s="151"/>
      <c r="H27" s="143">
        <f>J27+I27</f>
        <v>6200081.0899999999</v>
      </c>
      <c r="I27" s="143">
        <v>5479305.4500000002</v>
      </c>
      <c r="J27" s="143">
        <v>720775.64</v>
      </c>
      <c r="K27" s="155">
        <f>M27+L27</f>
        <v>5862219.709999999</v>
      </c>
      <c r="L27" s="155">
        <v>5156748.4399999995</v>
      </c>
      <c r="M27" s="155">
        <v>705471.27</v>
      </c>
      <c r="N27" s="147" t="s">
        <v>959</v>
      </c>
      <c r="P27" s="187"/>
    </row>
    <row r="28" spans="2:16" x14ac:dyDescent="0.3">
      <c r="B28" s="146"/>
      <c r="C28" s="146"/>
      <c r="D28" s="140"/>
      <c r="E28" s="147" t="s">
        <v>872</v>
      </c>
      <c r="F28" s="141"/>
      <c r="G28" s="142"/>
      <c r="H28" s="148"/>
      <c r="I28" s="151"/>
      <c r="J28" s="151"/>
      <c r="K28" s="148"/>
      <c r="L28" s="158"/>
      <c r="M28" s="151"/>
      <c r="N28" s="159"/>
      <c r="O28" s="157"/>
    </row>
    <row r="29" spans="2:16" ht="23.65" x14ac:dyDescent="0.3">
      <c r="B29" s="146"/>
      <c r="C29" s="146"/>
      <c r="D29" s="147" t="s">
        <v>18</v>
      </c>
      <c r="E29" s="147" t="s">
        <v>876</v>
      </c>
      <c r="F29" s="153">
        <v>269078</v>
      </c>
      <c r="G29" s="153">
        <v>290482.11</v>
      </c>
      <c r="H29" s="148"/>
      <c r="I29" s="151"/>
      <c r="J29" s="151"/>
      <c r="K29" s="148"/>
      <c r="L29" s="158"/>
      <c r="M29" s="151"/>
      <c r="N29" s="147" t="s">
        <v>874</v>
      </c>
      <c r="O29" s="157"/>
    </row>
    <row r="30" spans="2:16" ht="35.5" x14ac:dyDescent="0.3">
      <c r="B30" s="146"/>
      <c r="C30" s="146"/>
      <c r="D30" s="147" t="s">
        <v>19</v>
      </c>
      <c r="E30" s="147" t="s">
        <v>877</v>
      </c>
      <c r="F30" s="153">
        <v>34.56</v>
      </c>
      <c r="G30" s="153">
        <v>34.049999999999997</v>
      </c>
      <c r="H30" s="148"/>
      <c r="I30" s="151"/>
      <c r="J30" s="151"/>
      <c r="K30" s="148"/>
      <c r="L30" s="158"/>
      <c r="M30" s="151"/>
      <c r="N30" s="147" t="s">
        <v>1107</v>
      </c>
      <c r="O30" s="157"/>
    </row>
    <row r="31" spans="2:16" s="157" customFormat="1" ht="38.950000000000003" customHeight="1" x14ac:dyDescent="0.3">
      <c r="B31" s="152" t="s">
        <v>20</v>
      </c>
      <c r="C31" s="152" t="s">
        <v>21</v>
      </c>
      <c r="D31" s="147"/>
      <c r="E31" s="147"/>
      <c r="F31" s="153"/>
      <c r="G31" s="151"/>
      <c r="H31" s="155">
        <f>J31+I31</f>
        <v>1988657.7100000002</v>
      </c>
      <c r="I31" s="143">
        <v>1815868.1700000002</v>
      </c>
      <c r="J31" s="143">
        <v>172789.54</v>
      </c>
      <c r="K31" s="191">
        <f>M31+L31</f>
        <v>1988657.7100000002</v>
      </c>
      <c r="L31" s="191">
        <v>1815868.1700000002</v>
      </c>
      <c r="M31" s="191">
        <v>172789.54</v>
      </c>
      <c r="N31" s="147" t="s">
        <v>952</v>
      </c>
      <c r="O31" s="192"/>
    </row>
    <row r="32" spans="2:16" x14ac:dyDescent="0.3">
      <c r="B32" s="146"/>
      <c r="C32" s="146"/>
      <c r="D32" s="140"/>
      <c r="E32" s="147" t="s">
        <v>872</v>
      </c>
      <c r="F32" s="141"/>
      <c r="G32" s="142"/>
      <c r="H32" s="148"/>
      <c r="I32" s="151"/>
      <c r="J32" s="151"/>
      <c r="K32" s="148"/>
      <c r="L32" s="158"/>
      <c r="M32" s="151"/>
      <c r="N32" s="144"/>
      <c r="O32" s="157"/>
    </row>
    <row r="33" spans="2:73" ht="23.65" x14ac:dyDescent="0.3">
      <c r="B33" s="146"/>
      <c r="C33" s="146"/>
      <c r="D33" s="147" t="s">
        <v>18</v>
      </c>
      <c r="E33" s="147" t="s">
        <v>876</v>
      </c>
      <c r="F33" s="230">
        <v>24948.5</v>
      </c>
      <c r="G33" s="153">
        <v>24948.5</v>
      </c>
      <c r="H33" s="148"/>
      <c r="I33" s="151"/>
      <c r="J33" s="151"/>
      <c r="K33" s="148"/>
      <c r="L33" s="158"/>
      <c r="M33" s="151"/>
      <c r="N33" s="147" t="s">
        <v>957</v>
      </c>
      <c r="O33" s="157"/>
    </row>
    <row r="34" spans="2:73" ht="35.5" x14ac:dyDescent="0.3">
      <c r="B34" s="146"/>
      <c r="C34" s="146"/>
      <c r="D34" s="147" t="s">
        <v>19</v>
      </c>
      <c r="E34" s="147" t="s">
        <v>877</v>
      </c>
      <c r="F34" s="153">
        <v>764</v>
      </c>
      <c r="G34" s="153">
        <v>728.97</v>
      </c>
      <c r="H34" s="148"/>
      <c r="I34" s="151"/>
      <c r="J34" s="151"/>
      <c r="K34" s="148"/>
      <c r="L34" s="158"/>
      <c r="M34" s="151"/>
      <c r="N34" s="147" t="s">
        <v>958</v>
      </c>
      <c r="O34" s="157"/>
    </row>
    <row r="35" spans="2:73" s="180" customFormat="1" ht="42.6" customHeight="1" x14ac:dyDescent="0.3">
      <c r="B35" s="152" t="s">
        <v>22</v>
      </c>
      <c r="C35" s="152" t="s">
        <v>23</v>
      </c>
      <c r="D35" s="147"/>
      <c r="E35" s="147"/>
      <c r="F35" s="153"/>
      <c r="G35" s="153"/>
      <c r="H35" s="143">
        <f>J35+I35</f>
        <v>19716684.619999997</v>
      </c>
      <c r="I35" s="143">
        <v>10702776.65</v>
      </c>
      <c r="J35" s="143">
        <v>9013907.9699999988</v>
      </c>
      <c r="K35" s="162">
        <f>M35+L35</f>
        <v>19700760.979999997</v>
      </c>
      <c r="L35" s="162">
        <v>10694009.639999999</v>
      </c>
      <c r="M35" s="162">
        <v>9006751.3399999999</v>
      </c>
      <c r="N35" s="147"/>
      <c r="O35" s="135"/>
    </row>
    <row r="36" spans="2:73" x14ac:dyDescent="0.3">
      <c r="B36" s="146"/>
      <c r="C36" s="146"/>
      <c r="D36" s="140"/>
      <c r="E36" s="147" t="s">
        <v>872</v>
      </c>
      <c r="F36" s="141"/>
      <c r="G36" s="142"/>
      <c r="H36" s="148"/>
      <c r="I36" s="148"/>
      <c r="J36" s="148"/>
      <c r="K36" s="148"/>
      <c r="L36" s="160"/>
      <c r="M36" s="148"/>
      <c r="N36" s="144"/>
      <c r="O36" s="157"/>
    </row>
    <row r="37" spans="2:73" ht="47.3" x14ac:dyDescent="0.3">
      <c r="B37" s="146"/>
      <c r="C37" s="146"/>
      <c r="D37" s="147" t="s">
        <v>24</v>
      </c>
      <c r="E37" s="147" t="s">
        <v>878</v>
      </c>
      <c r="F37" s="153">
        <v>946</v>
      </c>
      <c r="G37" s="153">
        <v>486</v>
      </c>
      <c r="H37" s="148"/>
      <c r="I37" s="148"/>
      <c r="J37" s="148"/>
      <c r="K37" s="148"/>
      <c r="L37" s="160"/>
      <c r="M37" s="148"/>
      <c r="N37" s="159" t="s">
        <v>954</v>
      </c>
      <c r="O37" s="157"/>
    </row>
    <row r="38" spans="2:73" ht="59.1" x14ac:dyDescent="0.3">
      <c r="B38" s="146"/>
      <c r="C38" s="146"/>
      <c r="D38" s="147" t="s">
        <v>25</v>
      </c>
      <c r="E38" s="147" t="s">
        <v>879</v>
      </c>
      <c r="F38" s="153">
        <v>41591</v>
      </c>
      <c r="G38" s="153">
        <v>49683</v>
      </c>
      <c r="H38" s="148"/>
      <c r="I38" s="148"/>
      <c r="J38" s="148"/>
      <c r="K38" s="148"/>
      <c r="L38" s="160"/>
      <c r="M38" s="148"/>
      <c r="N38" s="159" t="s">
        <v>874</v>
      </c>
      <c r="O38" s="157"/>
    </row>
    <row r="39" spans="2:73" ht="35.5" x14ac:dyDescent="0.3">
      <c r="B39" s="146"/>
      <c r="C39" s="146"/>
      <c r="D39" s="147" t="s">
        <v>26</v>
      </c>
      <c r="E39" s="147" t="s">
        <v>880</v>
      </c>
      <c r="F39" s="153">
        <v>1486</v>
      </c>
      <c r="G39" s="153">
        <v>1092</v>
      </c>
      <c r="H39" s="148"/>
      <c r="I39" s="148"/>
      <c r="J39" s="148"/>
      <c r="K39" s="148"/>
      <c r="L39" s="160"/>
      <c r="M39" s="148"/>
      <c r="N39" s="159" t="s">
        <v>874</v>
      </c>
      <c r="O39" s="184"/>
    </row>
    <row r="40" spans="2:73" ht="47.3" x14ac:dyDescent="0.3">
      <c r="B40" s="146"/>
      <c r="C40" s="146"/>
      <c r="D40" s="147" t="s">
        <v>27</v>
      </c>
      <c r="E40" s="147" t="s">
        <v>881</v>
      </c>
      <c r="F40" s="153">
        <v>1449</v>
      </c>
      <c r="G40" s="153">
        <v>2334</v>
      </c>
      <c r="H40" s="148"/>
      <c r="I40" s="151"/>
      <c r="J40" s="151"/>
      <c r="K40" s="148"/>
      <c r="L40" s="158"/>
      <c r="M40" s="151"/>
      <c r="N40" s="159" t="s">
        <v>874</v>
      </c>
      <c r="O40" s="184"/>
    </row>
    <row r="41" spans="2:73" ht="23.65" x14ac:dyDescent="0.3">
      <c r="B41" s="146"/>
      <c r="C41" s="146"/>
      <c r="D41" s="147" t="s">
        <v>28</v>
      </c>
      <c r="E41" s="147" t="s">
        <v>882</v>
      </c>
      <c r="F41" s="153">
        <v>23</v>
      </c>
      <c r="G41" s="153">
        <v>26.77</v>
      </c>
      <c r="H41" s="148"/>
      <c r="I41" s="151"/>
      <c r="J41" s="151"/>
      <c r="K41" s="148"/>
      <c r="L41" s="158"/>
      <c r="M41" s="151"/>
      <c r="N41" s="159" t="s">
        <v>874</v>
      </c>
      <c r="O41" s="184"/>
    </row>
    <row r="42" spans="2:73" s="157" customFormat="1" ht="23.65" x14ac:dyDescent="0.3">
      <c r="B42" s="152" t="s">
        <v>29</v>
      </c>
      <c r="C42" s="152" t="s">
        <v>30</v>
      </c>
      <c r="D42" s="147"/>
      <c r="E42" s="147"/>
      <c r="F42" s="153"/>
      <c r="G42" s="151"/>
      <c r="H42" s="143">
        <f>J42+I42</f>
        <v>7028926.7200000007</v>
      </c>
      <c r="I42" s="143">
        <v>5970743.4800000004</v>
      </c>
      <c r="J42" s="143">
        <v>1058183.24</v>
      </c>
      <c r="K42" s="162">
        <f>M42+L42</f>
        <v>6865256.4700000007</v>
      </c>
      <c r="L42" s="155">
        <v>5831687.4800000004</v>
      </c>
      <c r="M42" s="155">
        <v>1033568.99</v>
      </c>
      <c r="N42" s="147" t="s">
        <v>959</v>
      </c>
      <c r="O42" s="135"/>
    </row>
    <row r="43" spans="2:73" x14ac:dyDescent="0.3">
      <c r="B43" s="146"/>
      <c r="C43" s="146"/>
      <c r="D43" s="140"/>
      <c r="E43" s="147" t="s">
        <v>872</v>
      </c>
      <c r="F43" s="141"/>
      <c r="G43" s="142"/>
      <c r="H43" s="148"/>
      <c r="I43" s="151"/>
      <c r="J43" s="151"/>
      <c r="K43" s="148"/>
      <c r="L43" s="158"/>
      <c r="M43" s="151"/>
      <c r="N43" s="144"/>
      <c r="O43" s="184"/>
    </row>
    <row r="44" spans="2:73" s="157" customFormat="1" ht="47.3" x14ac:dyDescent="0.3">
      <c r="B44" s="146"/>
      <c r="C44" s="146"/>
      <c r="D44" s="147" t="s">
        <v>31</v>
      </c>
      <c r="E44" s="147" t="s">
        <v>883</v>
      </c>
      <c r="F44" s="153">
        <v>263</v>
      </c>
      <c r="G44" s="153">
        <v>564.53</v>
      </c>
      <c r="H44" s="148"/>
      <c r="I44" s="151"/>
      <c r="J44" s="151"/>
      <c r="K44" s="148"/>
      <c r="L44" s="158"/>
      <c r="M44" s="151"/>
      <c r="N44" s="159" t="s">
        <v>874</v>
      </c>
      <c r="O44" s="184"/>
    </row>
    <row r="45" spans="2:73" ht="43" customHeight="1" x14ac:dyDescent="0.3">
      <c r="B45" s="146"/>
      <c r="C45" s="146"/>
      <c r="D45" s="147" t="s">
        <v>32</v>
      </c>
      <c r="E45" s="147" t="s">
        <v>884</v>
      </c>
      <c r="F45" s="153">
        <v>26</v>
      </c>
      <c r="G45" s="163">
        <v>48.65</v>
      </c>
      <c r="H45" s="148"/>
      <c r="I45" s="151"/>
      <c r="J45" s="151"/>
      <c r="K45" s="148"/>
      <c r="L45" s="158"/>
      <c r="M45" s="151"/>
      <c r="N45" s="144"/>
      <c r="O45" s="184"/>
    </row>
    <row r="46" spans="2:73" s="164" customFormat="1" ht="35.5" x14ac:dyDescent="0.3">
      <c r="B46" s="152" t="s">
        <v>33</v>
      </c>
      <c r="C46" s="152" t="s">
        <v>34</v>
      </c>
      <c r="D46" s="147"/>
      <c r="E46" s="147"/>
      <c r="F46" s="153"/>
      <c r="G46" s="151"/>
      <c r="H46" s="143">
        <f>J46+I46</f>
        <v>719317.65</v>
      </c>
      <c r="I46" s="143">
        <v>611420</v>
      </c>
      <c r="J46" s="143">
        <v>107897.65</v>
      </c>
      <c r="K46" s="162">
        <f>M46+L46</f>
        <v>718538.19</v>
      </c>
      <c r="L46" s="155">
        <v>610757.44999999995</v>
      </c>
      <c r="M46" s="143">
        <v>107780.73999999999</v>
      </c>
      <c r="N46" s="147" t="s">
        <v>959</v>
      </c>
      <c r="O46" s="183"/>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row>
    <row r="47" spans="2:73" x14ac:dyDescent="0.3">
      <c r="B47" s="165"/>
      <c r="C47" s="165"/>
      <c r="D47" s="166"/>
      <c r="E47" s="167" t="s">
        <v>872</v>
      </c>
      <c r="F47" s="168"/>
      <c r="G47" s="169"/>
      <c r="H47" s="170"/>
      <c r="I47" s="171"/>
      <c r="J47" s="171"/>
      <c r="K47" s="170"/>
      <c r="L47" s="194"/>
      <c r="M47" s="171"/>
      <c r="N47" s="172"/>
      <c r="O47" s="184"/>
    </row>
    <row r="48" spans="2:73" ht="23.65" x14ac:dyDescent="0.3">
      <c r="B48" s="146"/>
      <c r="C48" s="146"/>
      <c r="D48" s="147" t="s">
        <v>35</v>
      </c>
      <c r="E48" s="147" t="s">
        <v>885</v>
      </c>
      <c r="F48" s="153">
        <v>671</v>
      </c>
      <c r="G48" s="153">
        <v>851</v>
      </c>
      <c r="H48" s="148"/>
      <c r="I48" s="151"/>
      <c r="J48" s="151"/>
      <c r="K48" s="148"/>
      <c r="L48" s="158"/>
      <c r="M48" s="151"/>
      <c r="N48" s="159" t="s">
        <v>874</v>
      </c>
      <c r="O48" s="184"/>
    </row>
    <row r="49" spans="2:81" s="135" customFormat="1" ht="23.65" x14ac:dyDescent="0.3">
      <c r="B49" s="229" t="s">
        <v>36</v>
      </c>
      <c r="C49" s="229" t="s">
        <v>37</v>
      </c>
      <c r="D49" s="144"/>
      <c r="E49" s="144"/>
      <c r="F49" s="151"/>
      <c r="G49" s="151"/>
      <c r="H49" s="173">
        <f>J49+I49</f>
        <v>1872027.62</v>
      </c>
      <c r="I49" s="173">
        <v>1473698.82</v>
      </c>
      <c r="J49" s="173">
        <v>398328.8</v>
      </c>
      <c r="K49" s="191">
        <f>M49+L49</f>
        <v>1872027.62</v>
      </c>
      <c r="L49" s="191">
        <v>1473698.82</v>
      </c>
      <c r="M49" s="173">
        <v>398328.8</v>
      </c>
      <c r="N49" s="159" t="s">
        <v>952</v>
      </c>
      <c r="O49" s="195"/>
    </row>
    <row r="50" spans="2:81" x14ac:dyDescent="0.3">
      <c r="B50" s="146"/>
      <c r="C50" s="146"/>
      <c r="D50" s="140"/>
      <c r="E50" s="147" t="s">
        <v>872</v>
      </c>
      <c r="F50" s="141"/>
      <c r="G50" s="142"/>
      <c r="H50" s="148"/>
      <c r="I50" s="151"/>
      <c r="J50" s="151"/>
      <c r="K50" s="148"/>
      <c r="L50" s="158"/>
      <c r="M50" s="151"/>
      <c r="N50" s="174"/>
      <c r="O50" s="184"/>
    </row>
    <row r="51" spans="2:81" ht="23.65" x14ac:dyDescent="0.3">
      <c r="B51" s="146"/>
      <c r="C51" s="146"/>
      <c r="D51" s="147" t="s">
        <v>38</v>
      </c>
      <c r="E51" s="147" t="s">
        <v>886</v>
      </c>
      <c r="F51" s="153">
        <v>5</v>
      </c>
      <c r="G51" s="153">
        <v>5</v>
      </c>
      <c r="H51" s="175"/>
      <c r="I51" s="193"/>
      <c r="J51" s="151"/>
      <c r="K51" s="148"/>
      <c r="L51" s="158"/>
      <c r="M51" s="151"/>
      <c r="N51" s="159" t="s">
        <v>874</v>
      </c>
      <c r="O51" s="184"/>
    </row>
    <row r="52" spans="2:81" s="164" customFormat="1" ht="23.65" x14ac:dyDescent="0.3">
      <c r="B52" s="152" t="s">
        <v>39</v>
      </c>
      <c r="C52" s="152" t="s">
        <v>40</v>
      </c>
      <c r="D52" s="147"/>
      <c r="E52" s="147"/>
      <c r="F52" s="153"/>
      <c r="G52" s="151"/>
      <c r="H52" s="143">
        <f>J52+I52</f>
        <v>1444214.02</v>
      </c>
      <c r="I52" s="143">
        <v>1008891.57</v>
      </c>
      <c r="J52" s="143">
        <v>435322.45</v>
      </c>
      <c r="K52" s="162">
        <f>M52+L52</f>
        <v>1375594.28</v>
      </c>
      <c r="L52" s="191">
        <v>950564.79</v>
      </c>
      <c r="M52" s="173">
        <v>425029.49</v>
      </c>
      <c r="N52" s="159" t="s">
        <v>952</v>
      </c>
      <c r="O52" s="185"/>
      <c r="P52" s="186"/>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row>
    <row r="53" spans="2:81" x14ac:dyDescent="0.3">
      <c r="B53" s="165"/>
      <c r="C53" s="165"/>
      <c r="D53" s="166"/>
      <c r="E53" s="167" t="s">
        <v>872</v>
      </c>
      <c r="F53" s="168"/>
      <c r="G53" s="169"/>
      <c r="H53" s="170"/>
      <c r="I53" s="171"/>
      <c r="J53" s="171"/>
      <c r="K53" s="170"/>
      <c r="L53" s="171"/>
      <c r="M53" s="171"/>
      <c r="N53" s="172"/>
    </row>
    <row r="54" spans="2:81" ht="35.5" x14ac:dyDescent="0.3">
      <c r="B54" s="146"/>
      <c r="C54" s="146"/>
      <c r="D54" s="147" t="s">
        <v>41</v>
      </c>
      <c r="E54" s="147" t="s">
        <v>42</v>
      </c>
      <c r="F54" s="153">
        <v>5</v>
      </c>
      <c r="G54" s="153">
        <v>5</v>
      </c>
      <c r="H54" s="148"/>
      <c r="I54" s="151"/>
      <c r="J54" s="151"/>
      <c r="K54" s="148"/>
      <c r="L54" s="151"/>
      <c r="M54" s="151"/>
      <c r="N54" s="159" t="s">
        <v>874</v>
      </c>
    </row>
    <row r="55" spans="2:81" ht="47.3" x14ac:dyDescent="0.3">
      <c r="B55" s="146"/>
      <c r="C55" s="146"/>
      <c r="D55" s="147" t="s">
        <v>43</v>
      </c>
      <c r="E55" s="147" t="s">
        <v>44</v>
      </c>
      <c r="F55" s="153">
        <v>10401</v>
      </c>
      <c r="G55" s="153">
        <v>10711</v>
      </c>
      <c r="H55" s="148"/>
      <c r="I55" s="151"/>
      <c r="J55" s="151"/>
      <c r="K55" s="148"/>
      <c r="L55" s="151"/>
      <c r="M55" s="151"/>
      <c r="N55" s="159" t="s">
        <v>874</v>
      </c>
      <c r="Q55" s="181"/>
    </row>
    <row r="56" spans="2:81" s="157" customFormat="1" ht="35.5" x14ac:dyDescent="0.3">
      <c r="B56" s="152" t="s">
        <v>45</v>
      </c>
      <c r="C56" s="152" t="s">
        <v>46</v>
      </c>
      <c r="D56" s="147"/>
      <c r="E56" s="147"/>
      <c r="F56" s="153"/>
      <c r="G56" s="151"/>
      <c r="H56" s="143">
        <f t="shared" ref="H56:J56" si="2">H60+H63+H67+H71</f>
        <v>10611506.620000001</v>
      </c>
      <c r="I56" s="143">
        <f t="shared" si="2"/>
        <v>8476215.3000000007</v>
      </c>
      <c r="J56" s="143">
        <f t="shared" si="2"/>
        <v>2135291.3199999998</v>
      </c>
      <c r="K56" s="143">
        <f>K60+K63+K67+K71</f>
        <v>10447910.949999999</v>
      </c>
      <c r="L56" s="173">
        <f>L60+L63+L67+L71</f>
        <v>8361725.6299999999</v>
      </c>
      <c r="M56" s="173">
        <f>M60+M63+M67+M71</f>
        <v>2086185.32</v>
      </c>
      <c r="N56" s="159"/>
      <c r="P56" s="156"/>
      <c r="Q56" s="156"/>
    </row>
    <row r="57" spans="2:81" x14ac:dyDescent="0.3">
      <c r="B57" s="146"/>
      <c r="C57" s="146"/>
      <c r="D57" s="140"/>
      <c r="E57" s="147" t="s">
        <v>864</v>
      </c>
      <c r="F57" s="141"/>
      <c r="G57" s="142"/>
      <c r="H57" s="148"/>
      <c r="I57" s="151"/>
      <c r="J57" s="151"/>
      <c r="K57" s="148"/>
      <c r="L57" s="151"/>
      <c r="M57" s="151"/>
      <c r="N57" s="144"/>
    </row>
    <row r="58" spans="2:81" ht="56.15" customHeight="1" x14ac:dyDescent="0.3">
      <c r="B58" s="146"/>
      <c r="C58" s="146"/>
      <c r="D58" s="140"/>
      <c r="E58" s="147" t="s">
        <v>887</v>
      </c>
      <c r="F58" s="153">
        <v>2</v>
      </c>
      <c r="G58" s="163">
        <v>4</v>
      </c>
      <c r="H58" s="143"/>
      <c r="I58" s="151"/>
      <c r="J58" s="151"/>
      <c r="K58" s="148"/>
      <c r="L58" s="151"/>
      <c r="M58" s="151"/>
      <c r="N58" s="159" t="s">
        <v>961</v>
      </c>
    </row>
    <row r="59" spans="2:81" ht="47.3" x14ac:dyDescent="0.3">
      <c r="B59" s="146"/>
      <c r="C59" s="146"/>
      <c r="D59" s="140"/>
      <c r="E59" s="147" t="s">
        <v>888</v>
      </c>
      <c r="F59" s="153">
        <v>3</v>
      </c>
      <c r="G59" s="153">
        <v>9</v>
      </c>
      <c r="H59" s="143"/>
      <c r="I59" s="151"/>
      <c r="J59" s="151"/>
      <c r="K59" s="148"/>
      <c r="L59" s="151"/>
      <c r="M59" s="151"/>
      <c r="N59" s="147" t="s">
        <v>1113</v>
      </c>
    </row>
    <row r="60" spans="2:81" s="157" customFormat="1" ht="35.5" x14ac:dyDescent="0.3">
      <c r="B60" s="152" t="s">
        <v>47</v>
      </c>
      <c r="C60" s="152" t="s">
        <v>48</v>
      </c>
      <c r="D60" s="147"/>
      <c r="E60" s="147"/>
      <c r="F60" s="153"/>
      <c r="G60" s="151"/>
      <c r="H60" s="143">
        <f>J60+I60</f>
        <v>4134358.69</v>
      </c>
      <c r="I60" s="143">
        <v>3513176.88</v>
      </c>
      <c r="J60" s="143">
        <v>621181.80999999994</v>
      </c>
      <c r="K60" s="143">
        <f>M60+L60</f>
        <v>4054125.0999999996</v>
      </c>
      <c r="L60" s="173">
        <v>3445003.4299999997</v>
      </c>
      <c r="M60" s="173">
        <v>609121.66999999993</v>
      </c>
      <c r="N60" s="147" t="s">
        <v>959</v>
      </c>
      <c r="O60" s="196"/>
    </row>
    <row r="61" spans="2:81" x14ac:dyDescent="0.3">
      <c r="B61" s="146"/>
      <c r="C61" s="146"/>
      <c r="D61" s="140"/>
      <c r="E61" s="147" t="s">
        <v>872</v>
      </c>
      <c r="F61" s="141"/>
      <c r="G61" s="142"/>
      <c r="H61" s="148"/>
      <c r="I61" s="151"/>
      <c r="J61" s="151"/>
      <c r="K61" s="148"/>
      <c r="L61" s="151"/>
      <c r="M61" s="151"/>
      <c r="N61" s="144"/>
    </row>
    <row r="62" spans="2:81" ht="23.65" x14ac:dyDescent="0.3">
      <c r="B62" s="146"/>
      <c r="C62" s="146"/>
      <c r="D62" s="147" t="s">
        <v>49</v>
      </c>
      <c r="E62" s="147" t="s">
        <v>889</v>
      </c>
      <c r="F62" s="153">
        <v>10</v>
      </c>
      <c r="G62" s="153">
        <v>16</v>
      </c>
      <c r="H62" s="148"/>
      <c r="I62" s="151"/>
      <c r="J62" s="151"/>
      <c r="K62" s="148"/>
      <c r="L62" s="151"/>
      <c r="M62" s="151"/>
      <c r="N62" s="159" t="s">
        <v>874</v>
      </c>
      <c r="Q62" s="182"/>
    </row>
    <row r="63" spans="2:81" s="157" customFormat="1" ht="23.65" x14ac:dyDescent="0.3">
      <c r="B63" s="152" t="s">
        <v>50</v>
      </c>
      <c r="C63" s="152" t="s">
        <v>51</v>
      </c>
      <c r="D63" s="147"/>
      <c r="E63" s="147"/>
      <c r="F63" s="153"/>
      <c r="G63" s="151"/>
      <c r="H63" s="143">
        <f>J63+I63</f>
        <v>1485802.9300000002</v>
      </c>
      <c r="I63" s="143">
        <v>1221430.31</v>
      </c>
      <c r="J63" s="143">
        <v>264372.62</v>
      </c>
      <c r="K63" s="143">
        <f>M63+L63</f>
        <v>1402440.8499999999</v>
      </c>
      <c r="L63" s="173">
        <v>1175114.0899999999</v>
      </c>
      <c r="M63" s="173">
        <v>227326.76</v>
      </c>
      <c r="N63" s="147" t="s">
        <v>959</v>
      </c>
      <c r="O63" s="196"/>
      <c r="BV63" s="164"/>
      <c r="BW63" s="164"/>
      <c r="BX63" s="164"/>
      <c r="BY63" s="164"/>
      <c r="BZ63" s="164"/>
      <c r="CA63" s="164"/>
      <c r="CB63" s="164"/>
      <c r="CC63" s="164"/>
    </row>
    <row r="64" spans="2:81" x14ac:dyDescent="0.3">
      <c r="B64" s="146"/>
      <c r="C64" s="146"/>
      <c r="D64" s="140"/>
      <c r="E64" s="147" t="s">
        <v>872</v>
      </c>
      <c r="F64" s="141"/>
      <c r="G64" s="142"/>
      <c r="H64" s="148"/>
      <c r="I64" s="151"/>
      <c r="J64" s="151"/>
      <c r="K64" s="148"/>
      <c r="L64" s="151"/>
      <c r="M64" s="151"/>
      <c r="N64" s="147"/>
    </row>
    <row r="65" spans="2:16" ht="25.95" customHeight="1" x14ac:dyDescent="0.3">
      <c r="B65" s="146"/>
      <c r="C65" s="146"/>
      <c r="D65" s="147" t="s">
        <v>52</v>
      </c>
      <c r="E65" s="147" t="s">
        <v>53</v>
      </c>
      <c r="F65" s="153">
        <v>5</v>
      </c>
      <c r="G65" s="153">
        <v>4</v>
      </c>
      <c r="H65" s="148"/>
      <c r="I65" s="151"/>
      <c r="J65" s="151"/>
      <c r="K65" s="148"/>
      <c r="L65" s="151"/>
      <c r="M65" s="151"/>
      <c r="N65" s="147" t="s">
        <v>874</v>
      </c>
    </row>
    <row r="66" spans="2:16" ht="23.65" x14ac:dyDescent="0.3">
      <c r="B66" s="146"/>
      <c r="C66" s="146"/>
      <c r="D66" s="147" t="s">
        <v>54</v>
      </c>
      <c r="E66" s="147" t="s">
        <v>890</v>
      </c>
      <c r="F66" s="153">
        <v>2</v>
      </c>
      <c r="G66" s="153">
        <v>2</v>
      </c>
      <c r="H66" s="148"/>
      <c r="I66" s="151"/>
      <c r="J66" s="151"/>
      <c r="K66" s="148"/>
      <c r="L66" s="151"/>
      <c r="M66" s="151"/>
      <c r="N66" s="147" t="s">
        <v>874</v>
      </c>
    </row>
    <row r="67" spans="2:16" s="157" customFormat="1" ht="23.65" x14ac:dyDescent="0.3">
      <c r="B67" s="152" t="s">
        <v>891</v>
      </c>
      <c r="C67" s="152" t="s">
        <v>55</v>
      </c>
      <c r="D67" s="147"/>
      <c r="E67" s="147"/>
      <c r="F67" s="153"/>
      <c r="G67" s="151"/>
      <c r="H67" s="143">
        <f>J67+I67</f>
        <v>694769.91999999993</v>
      </c>
      <c r="I67" s="143">
        <v>519999.99</v>
      </c>
      <c r="J67" s="143">
        <v>174769.93</v>
      </c>
      <c r="K67" s="143">
        <f>L67+M67</f>
        <v>694769.91999999993</v>
      </c>
      <c r="L67" s="173">
        <v>519999.99</v>
      </c>
      <c r="M67" s="173">
        <v>174769.93</v>
      </c>
      <c r="N67" s="147" t="s">
        <v>952</v>
      </c>
      <c r="O67" s="156"/>
    </row>
    <row r="68" spans="2:16" x14ac:dyDescent="0.3">
      <c r="B68" s="146"/>
      <c r="C68" s="146"/>
      <c r="D68" s="140"/>
      <c r="E68" s="147" t="s">
        <v>872</v>
      </c>
      <c r="F68" s="141"/>
      <c r="G68" s="142"/>
      <c r="H68" s="148"/>
      <c r="I68" s="148"/>
      <c r="J68" s="148"/>
      <c r="K68" s="148"/>
      <c r="L68" s="148"/>
      <c r="M68" s="148"/>
      <c r="N68" s="144"/>
    </row>
    <row r="69" spans="2:16" ht="23.65" x14ac:dyDescent="0.3">
      <c r="B69" s="146"/>
      <c r="C69" s="146"/>
      <c r="D69" s="147" t="s">
        <v>56</v>
      </c>
      <c r="E69" s="147" t="s">
        <v>892</v>
      </c>
      <c r="F69" s="153">
        <v>4.0599999999999996</v>
      </c>
      <c r="G69" s="153">
        <v>4.05</v>
      </c>
      <c r="H69" s="148"/>
      <c r="I69" s="148"/>
      <c r="J69" s="148"/>
      <c r="K69" s="148"/>
      <c r="L69" s="148"/>
      <c r="M69" s="148"/>
      <c r="N69" s="159" t="s">
        <v>874</v>
      </c>
    </row>
    <row r="70" spans="2:16" ht="23.65" x14ac:dyDescent="0.3">
      <c r="B70" s="146"/>
      <c r="C70" s="146"/>
      <c r="D70" s="147" t="s">
        <v>57</v>
      </c>
      <c r="E70" s="147" t="s">
        <v>893</v>
      </c>
      <c r="F70" s="153">
        <v>0.66</v>
      </c>
      <c r="G70" s="153">
        <v>0.66</v>
      </c>
      <c r="H70" s="148"/>
      <c r="I70" s="148"/>
      <c r="J70" s="148"/>
      <c r="K70" s="148"/>
      <c r="L70" s="148"/>
      <c r="M70" s="148"/>
      <c r="N70" s="159" t="s">
        <v>874</v>
      </c>
    </row>
    <row r="71" spans="2:16" s="157" customFormat="1" ht="35.5" x14ac:dyDescent="0.3">
      <c r="B71" s="152" t="s">
        <v>894</v>
      </c>
      <c r="C71" s="152" t="s">
        <v>58</v>
      </c>
      <c r="D71" s="147"/>
      <c r="E71" s="147"/>
      <c r="F71" s="153"/>
      <c r="G71" s="151"/>
      <c r="H71" s="143">
        <f>J71+I71</f>
        <v>4296575.08</v>
      </c>
      <c r="I71" s="143">
        <v>3221608.12</v>
      </c>
      <c r="J71" s="143">
        <v>1074966.96</v>
      </c>
      <c r="K71" s="143">
        <f>M71+L71</f>
        <v>4296575.08</v>
      </c>
      <c r="L71" s="173">
        <v>3221608.12</v>
      </c>
      <c r="M71" s="173">
        <v>1074966.9600000002</v>
      </c>
      <c r="N71" s="147" t="s">
        <v>952</v>
      </c>
      <c r="O71" s="156"/>
    </row>
    <row r="72" spans="2:16" x14ac:dyDescent="0.3">
      <c r="B72" s="146"/>
      <c r="C72" s="146"/>
      <c r="D72" s="140"/>
      <c r="E72" s="147" t="s">
        <v>872</v>
      </c>
      <c r="F72" s="141"/>
      <c r="G72" s="142"/>
      <c r="H72" s="148"/>
      <c r="I72" s="148"/>
      <c r="J72" s="148"/>
      <c r="K72" s="148"/>
      <c r="L72" s="148"/>
      <c r="M72" s="148"/>
      <c r="N72" s="159"/>
    </row>
    <row r="73" spans="2:16" ht="23.65" x14ac:dyDescent="0.3">
      <c r="B73" s="146"/>
      <c r="C73" s="146"/>
      <c r="D73" s="147" t="s">
        <v>59</v>
      </c>
      <c r="E73" s="147" t="s">
        <v>895</v>
      </c>
      <c r="F73" s="153">
        <v>3.59</v>
      </c>
      <c r="G73" s="153">
        <v>3.59</v>
      </c>
      <c r="H73" s="148"/>
      <c r="I73" s="148"/>
      <c r="J73" s="148"/>
      <c r="K73" s="148"/>
      <c r="L73" s="148"/>
      <c r="M73" s="148"/>
      <c r="N73" s="159" t="s">
        <v>874</v>
      </c>
    </row>
    <row r="74" spans="2:16" ht="23.65" x14ac:dyDescent="0.3">
      <c r="B74" s="146"/>
      <c r="C74" s="146"/>
      <c r="D74" s="147" t="s">
        <v>60</v>
      </c>
      <c r="E74" s="147" t="s">
        <v>61</v>
      </c>
      <c r="F74" s="153">
        <v>16</v>
      </c>
      <c r="G74" s="153">
        <v>16</v>
      </c>
      <c r="H74" s="148"/>
      <c r="I74" s="148"/>
      <c r="J74" s="148"/>
      <c r="K74" s="148"/>
      <c r="L74" s="148"/>
      <c r="M74" s="148"/>
      <c r="N74" s="159" t="s">
        <v>874</v>
      </c>
    </row>
    <row r="75" spans="2:16" ht="25.95" customHeight="1" x14ac:dyDescent="0.3">
      <c r="B75" s="146"/>
      <c r="C75" s="146"/>
      <c r="D75" s="147" t="s">
        <v>62</v>
      </c>
      <c r="E75" s="147" t="s">
        <v>896</v>
      </c>
      <c r="F75" s="153">
        <v>0.72</v>
      </c>
      <c r="G75" s="153">
        <v>0.72</v>
      </c>
      <c r="H75" s="148"/>
      <c r="I75" s="148"/>
      <c r="J75" s="148"/>
      <c r="K75" s="148"/>
      <c r="L75" s="148"/>
      <c r="M75" s="148"/>
      <c r="N75" s="159" t="s">
        <v>874</v>
      </c>
    </row>
    <row r="76" spans="2:16" s="157" customFormat="1" ht="23.65" x14ac:dyDescent="0.3">
      <c r="B76" s="152" t="s">
        <v>63</v>
      </c>
      <c r="C76" s="152" t="s">
        <v>897</v>
      </c>
      <c r="D76" s="147"/>
      <c r="E76" s="147"/>
      <c r="F76" s="153"/>
      <c r="G76" s="151"/>
      <c r="H76" s="143">
        <v>13310800.289999999</v>
      </c>
      <c r="I76" s="143">
        <v>11232341.029999999</v>
      </c>
      <c r="J76" s="143">
        <v>2078459.26</v>
      </c>
      <c r="K76" s="143">
        <v>13258982.690000001</v>
      </c>
      <c r="L76" s="173">
        <v>11191882.35</v>
      </c>
      <c r="M76" s="173">
        <v>2067100.3399999996</v>
      </c>
      <c r="N76" s="144"/>
      <c r="O76" s="176"/>
    </row>
    <row r="77" spans="2:16" s="157" customFormat="1" ht="35.5" x14ac:dyDescent="0.3">
      <c r="B77" s="152" t="s">
        <v>64</v>
      </c>
      <c r="C77" s="152" t="s">
        <v>898</v>
      </c>
      <c r="D77" s="147"/>
      <c r="E77" s="147"/>
      <c r="F77" s="153"/>
      <c r="G77" s="151"/>
      <c r="H77" s="143">
        <f t="shared" ref="H77:M77" si="3">H80+H98+H114+H124</f>
        <v>13310800.289999999</v>
      </c>
      <c r="I77" s="143">
        <f t="shared" si="3"/>
        <v>11232341.029999999</v>
      </c>
      <c r="J77" s="143">
        <f t="shared" si="3"/>
        <v>2078459.26</v>
      </c>
      <c r="K77" s="173">
        <f t="shared" si="3"/>
        <v>13258217.799999999</v>
      </c>
      <c r="L77" s="173">
        <f t="shared" si="3"/>
        <v>11184738.789999999</v>
      </c>
      <c r="M77" s="173">
        <f t="shared" si="3"/>
        <v>2073479.01</v>
      </c>
      <c r="N77" s="144"/>
      <c r="O77" s="156"/>
      <c r="P77" s="177"/>
    </row>
    <row r="78" spans="2:16" x14ac:dyDescent="0.3">
      <c r="B78" s="146"/>
      <c r="C78" s="146"/>
      <c r="D78" s="140"/>
      <c r="E78" s="147" t="s">
        <v>899</v>
      </c>
      <c r="F78" s="141"/>
      <c r="G78" s="142"/>
      <c r="H78" s="148"/>
      <c r="I78" s="148"/>
      <c r="J78" s="148"/>
      <c r="K78" s="148"/>
      <c r="L78" s="148"/>
      <c r="M78" s="148"/>
      <c r="N78" s="144"/>
    </row>
    <row r="79" spans="2:16" ht="73.25" customHeight="1" x14ac:dyDescent="0.3">
      <c r="B79" s="146"/>
      <c r="C79" s="146"/>
      <c r="D79" s="140"/>
      <c r="E79" s="147" t="s">
        <v>900</v>
      </c>
      <c r="F79" s="153">
        <v>100</v>
      </c>
      <c r="G79" s="153">
        <v>108.2</v>
      </c>
      <c r="H79" s="143"/>
      <c r="I79" s="143"/>
      <c r="J79" s="143"/>
      <c r="K79" s="143"/>
      <c r="L79" s="143"/>
      <c r="M79" s="143"/>
      <c r="N79" s="147" t="s">
        <v>1082</v>
      </c>
    </row>
    <row r="80" spans="2:16" s="157" customFormat="1" ht="55.25" customHeight="1" x14ac:dyDescent="0.3">
      <c r="B80" s="152" t="s">
        <v>65</v>
      </c>
      <c r="C80" s="152" t="s">
        <v>66</v>
      </c>
      <c r="D80" s="147"/>
      <c r="E80" s="147"/>
      <c r="F80" s="153"/>
      <c r="G80" s="151"/>
      <c r="H80" s="143">
        <f t="shared" ref="H80:M80" si="4">H85+H89+H93</f>
        <v>5137639.34</v>
      </c>
      <c r="I80" s="143">
        <f t="shared" si="4"/>
        <v>4355432.0999999996</v>
      </c>
      <c r="J80" s="143">
        <f t="shared" si="4"/>
        <v>782207.24</v>
      </c>
      <c r="K80" s="143">
        <f t="shared" si="4"/>
        <v>5132975.46</v>
      </c>
      <c r="L80" s="173">
        <f t="shared" si="4"/>
        <v>4351489.5999999996</v>
      </c>
      <c r="M80" s="173">
        <f t="shared" si="4"/>
        <v>781485.8600000001</v>
      </c>
      <c r="N80" s="144"/>
      <c r="O80" s="156"/>
    </row>
    <row r="81" spans="2:16" x14ac:dyDescent="0.3">
      <c r="B81" s="146"/>
      <c r="C81" s="146"/>
      <c r="D81" s="140"/>
      <c r="E81" s="147" t="s">
        <v>864</v>
      </c>
      <c r="F81" s="141"/>
      <c r="G81" s="142"/>
      <c r="H81" s="148"/>
      <c r="I81" s="148"/>
      <c r="J81" s="148"/>
      <c r="K81" s="148"/>
      <c r="L81" s="148"/>
      <c r="M81" s="148"/>
      <c r="N81" s="144"/>
    </row>
    <row r="82" spans="2:16" ht="47.3" x14ac:dyDescent="0.3">
      <c r="B82" s="146"/>
      <c r="C82" s="146"/>
      <c r="D82" s="147" t="s">
        <v>901</v>
      </c>
      <c r="E82" s="147" t="s">
        <v>902</v>
      </c>
      <c r="F82" s="153">
        <v>48</v>
      </c>
      <c r="G82" s="153">
        <v>0</v>
      </c>
      <c r="H82" s="148"/>
      <c r="I82" s="151"/>
      <c r="J82" s="151"/>
      <c r="K82" s="148"/>
      <c r="L82" s="151"/>
      <c r="M82" s="151"/>
      <c r="N82" s="159" t="s">
        <v>903</v>
      </c>
    </row>
    <row r="83" spans="2:16" ht="35.5" x14ac:dyDescent="0.3">
      <c r="B83" s="146"/>
      <c r="C83" s="146"/>
      <c r="D83" s="147" t="s">
        <v>904</v>
      </c>
      <c r="E83" s="147" t="s">
        <v>905</v>
      </c>
      <c r="F83" s="153">
        <v>38.4</v>
      </c>
      <c r="G83" s="153">
        <v>0</v>
      </c>
      <c r="H83" s="148"/>
      <c r="I83" s="151"/>
      <c r="J83" s="151"/>
      <c r="K83" s="148"/>
      <c r="L83" s="151"/>
      <c r="M83" s="151"/>
      <c r="N83" s="159" t="s">
        <v>903</v>
      </c>
    </row>
    <row r="84" spans="2:16" ht="63" customHeight="1" x14ac:dyDescent="0.3">
      <c r="B84" s="146"/>
      <c r="C84" s="146"/>
      <c r="D84" s="147" t="s">
        <v>906</v>
      </c>
      <c r="E84" s="147" t="s">
        <v>907</v>
      </c>
      <c r="F84" s="153">
        <v>46</v>
      </c>
      <c r="G84" s="153">
        <v>0</v>
      </c>
      <c r="H84" s="148"/>
      <c r="I84" s="151"/>
      <c r="J84" s="151"/>
      <c r="K84" s="148"/>
      <c r="L84" s="151"/>
      <c r="M84" s="151"/>
      <c r="N84" s="159" t="s">
        <v>903</v>
      </c>
      <c r="P84" s="187"/>
    </row>
    <row r="85" spans="2:16" s="157" customFormat="1" ht="23.65" x14ac:dyDescent="0.3">
      <c r="B85" s="152" t="s">
        <v>908</v>
      </c>
      <c r="C85" s="152" t="s">
        <v>67</v>
      </c>
      <c r="D85" s="147"/>
      <c r="E85" s="147"/>
      <c r="F85" s="153"/>
      <c r="G85" s="151"/>
      <c r="H85" s="143">
        <f>J85+I85</f>
        <v>1681063.9500000002</v>
      </c>
      <c r="I85" s="143">
        <v>1415167.31</v>
      </c>
      <c r="J85" s="143">
        <v>265896.64</v>
      </c>
      <c r="K85" s="143">
        <f>M85+L85</f>
        <v>1676400.0699999998</v>
      </c>
      <c r="L85" s="173">
        <v>1411224.8099999998</v>
      </c>
      <c r="M85" s="173">
        <v>265175.26</v>
      </c>
      <c r="N85" s="147" t="s">
        <v>959</v>
      </c>
      <c r="O85" s="156"/>
    </row>
    <row r="86" spans="2:16" x14ac:dyDescent="0.3">
      <c r="B86" s="146"/>
      <c r="C86" s="146"/>
      <c r="D86" s="140"/>
      <c r="E86" s="147" t="s">
        <v>872</v>
      </c>
      <c r="F86" s="141"/>
      <c r="G86" s="142"/>
      <c r="H86" s="148"/>
      <c r="I86" s="151"/>
      <c r="J86" s="151"/>
      <c r="K86" s="148"/>
      <c r="L86" s="151"/>
      <c r="M86" s="151"/>
      <c r="N86" s="159"/>
    </row>
    <row r="87" spans="2:16" ht="49.2" customHeight="1" x14ac:dyDescent="0.3">
      <c r="B87" s="146"/>
      <c r="C87" s="146"/>
      <c r="D87" s="147" t="s">
        <v>909</v>
      </c>
      <c r="E87" s="147" t="s">
        <v>910</v>
      </c>
      <c r="F87" s="153">
        <v>5</v>
      </c>
      <c r="G87" s="153">
        <v>7</v>
      </c>
      <c r="H87" s="148"/>
      <c r="I87" s="151"/>
      <c r="J87" s="151"/>
      <c r="K87" s="148"/>
      <c r="L87" s="151"/>
      <c r="M87" s="151"/>
      <c r="N87" s="159" t="s">
        <v>874</v>
      </c>
      <c r="P87" s="187"/>
    </row>
    <row r="88" spans="2:16" ht="41.55" customHeight="1" x14ac:dyDescent="0.3">
      <c r="B88" s="146"/>
      <c r="C88" s="146"/>
      <c r="D88" s="147" t="s">
        <v>68</v>
      </c>
      <c r="E88" s="147" t="s">
        <v>69</v>
      </c>
      <c r="F88" s="153">
        <v>2268</v>
      </c>
      <c r="G88" s="153">
        <v>2676</v>
      </c>
      <c r="H88" s="148"/>
      <c r="I88" s="151"/>
      <c r="J88" s="151"/>
      <c r="K88" s="148"/>
      <c r="L88" s="151"/>
      <c r="M88" s="151"/>
      <c r="N88" s="159" t="s">
        <v>874</v>
      </c>
    </row>
    <row r="89" spans="2:16" s="180" customFormat="1" ht="23.65" x14ac:dyDescent="0.3">
      <c r="B89" s="152" t="s">
        <v>911</v>
      </c>
      <c r="C89" s="152" t="s">
        <v>70</v>
      </c>
      <c r="D89" s="147"/>
      <c r="E89" s="147"/>
      <c r="F89" s="153"/>
      <c r="G89" s="153"/>
      <c r="H89" s="143">
        <f>J89+I89</f>
        <v>1985417.6</v>
      </c>
      <c r="I89" s="143">
        <v>1632196.79</v>
      </c>
      <c r="J89" s="143">
        <v>353220.81</v>
      </c>
      <c r="K89" s="143">
        <f>M89+L89</f>
        <v>1985417.6</v>
      </c>
      <c r="L89" s="143">
        <v>1632196.79</v>
      </c>
      <c r="M89" s="143">
        <v>353220.81</v>
      </c>
      <c r="N89" s="147" t="s">
        <v>952</v>
      </c>
      <c r="O89" s="188"/>
    </row>
    <row r="90" spans="2:16" x14ac:dyDescent="0.3">
      <c r="B90" s="146"/>
      <c r="C90" s="146"/>
      <c r="D90" s="140"/>
      <c r="E90" s="147" t="s">
        <v>872</v>
      </c>
      <c r="F90" s="141"/>
      <c r="G90" s="142"/>
      <c r="H90" s="148"/>
      <c r="I90" s="151"/>
      <c r="J90" s="151"/>
      <c r="K90" s="148"/>
      <c r="L90" s="151"/>
      <c r="M90" s="151"/>
      <c r="N90" s="144"/>
    </row>
    <row r="91" spans="2:16" ht="56.45" customHeight="1" x14ac:dyDescent="0.3">
      <c r="B91" s="146"/>
      <c r="C91" s="146"/>
      <c r="D91" s="147" t="s">
        <v>912</v>
      </c>
      <c r="E91" s="147" t="s">
        <v>913</v>
      </c>
      <c r="F91" s="153">
        <v>5</v>
      </c>
      <c r="G91" s="153">
        <v>5</v>
      </c>
      <c r="H91" s="148"/>
      <c r="I91" s="151"/>
      <c r="J91" s="151"/>
      <c r="K91" s="148"/>
      <c r="L91" s="151"/>
      <c r="M91" s="151"/>
      <c r="N91" s="159" t="s">
        <v>874</v>
      </c>
    </row>
    <row r="92" spans="2:16" ht="37.25" customHeight="1" x14ac:dyDescent="0.3">
      <c r="B92" s="146"/>
      <c r="C92" s="146"/>
      <c r="D92" s="147" t="s">
        <v>68</v>
      </c>
      <c r="E92" s="147" t="s">
        <v>69</v>
      </c>
      <c r="F92" s="153">
        <v>2000</v>
      </c>
      <c r="G92" s="153">
        <v>2156</v>
      </c>
      <c r="H92" s="148"/>
      <c r="I92" s="151"/>
      <c r="J92" s="151"/>
      <c r="K92" s="148"/>
      <c r="L92" s="151"/>
      <c r="M92" s="151"/>
      <c r="N92" s="159" t="s">
        <v>874</v>
      </c>
    </row>
    <row r="93" spans="2:16" s="157" customFormat="1" ht="35.5" x14ac:dyDescent="0.3">
      <c r="B93" s="152" t="s">
        <v>914</v>
      </c>
      <c r="C93" s="152" t="s">
        <v>71</v>
      </c>
      <c r="D93" s="147"/>
      <c r="E93" s="147"/>
      <c r="F93" s="153"/>
      <c r="G93" s="151"/>
      <c r="H93" s="143">
        <f>I93+J93</f>
        <v>1471157.79</v>
      </c>
      <c r="I93" s="143">
        <v>1308068</v>
      </c>
      <c r="J93" s="143">
        <v>163089.78999999998</v>
      </c>
      <c r="K93" s="143">
        <f>M93+L93</f>
        <v>1471157.79</v>
      </c>
      <c r="L93" s="143">
        <v>1308068</v>
      </c>
      <c r="M93" s="143">
        <v>163089.78999999998</v>
      </c>
      <c r="N93" s="159" t="s">
        <v>952</v>
      </c>
      <c r="O93" s="156"/>
      <c r="P93" s="187"/>
    </row>
    <row r="94" spans="2:16" x14ac:dyDescent="0.3">
      <c r="B94" s="146"/>
      <c r="C94" s="146"/>
      <c r="D94" s="140"/>
      <c r="E94" s="147" t="s">
        <v>872</v>
      </c>
      <c r="F94" s="141"/>
      <c r="G94" s="142"/>
      <c r="H94" s="148"/>
      <c r="I94" s="151"/>
      <c r="J94" s="151"/>
      <c r="K94" s="148"/>
      <c r="L94" s="151"/>
      <c r="M94" s="151"/>
      <c r="N94" s="159"/>
    </row>
    <row r="95" spans="2:16" ht="56.45" customHeight="1" x14ac:dyDescent="0.3">
      <c r="B95" s="146"/>
      <c r="C95" s="146"/>
      <c r="D95" s="147" t="s">
        <v>72</v>
      </c>
      <c r="E95" s="147" t="s">
        <v>915</v>
      </c>
      <c r="F95" s="153">
        <v>7</v>
      </c>
      <c r="G95" s="153">
        <v>8</v>
      </c>
      <c r="H95" s="148"/>
      <c r="I95" s="151"/>
      <c r="J95" s="151"/>
      <c r="K95" s="148"/>
      <c r="L95" s="151"/>
      <c r="M95" s="151"/>
      <c r="N95" s="159" t="s">
        <v>874</v>
      </c>
    </row>
    <row r="96" spans="2:16" ht="38.950000000000003" customHeight="1" x14ac:dyDescent="0.3">
      <c r="B96" s="146"/>
      <c r="C96" s="178"/>
      <c r="D96" s="147" t="s">
        <v>68</v>
      </c>
      <c r="E96" s="147" t="s">
        <v>69</v>
      </c>
      <c r="F96" s="153">
        <v>900</v>
      </c>
      <c r="G96" s="153">
        <v>1018</v>
      </c>
      <c r="H96" s="148"/>
      <c r="I96" s="151"/>
      <c r="J96" s="151"/>
      <c r="K96" s="148"/>
      <c r="L96" s="151"/>
      <c r="M96" s="151"/>
      <c r="N96" s="159" t="s">
        <v>874</v>
      </c>
    </row>
    <row r="97" spans="2:16" ht="53.6" customHeight="1" x14ac:dyDescent="0.3">
      <c r="B97" s="146"/>
      <c r="C97" s="146"/>
      <c r="D97" s="147" t="s">
        <v>73</v>
      </c>
      <c r="E97" s="147" t="s">
        <v>1108</v>
      </c>
      <c r="F97" s="153">
        <v>18</v>
      </c>
      <c r="G97" s="153">
        <v>21</v>
      </c>
      <c r="H97" s="148"/>
      <c r="I97" s="151"/>
      <c r="J97" s="151"/>
      <c r="K97" s="148"/>
      <c r="L97" s="151"/>
      <c r="M97" s="151"/>
      <c r="N97" s="159" t="s">
        <v>874</v>
      </c>
    </row>
    <row r="98" spans="2:16" s="157" customFormat="1" ht="63" customHeight="1" x14ac:dyDescent="0.3">
      <c r="B98" s="152" t="s">
        <v>74</v>
      </c>
      <c r="C98" s="152" t="s">
        <v>75</v>
      </c>
      <c r="D98" s="147"/>
      <c r="E98" s="147"/>
      <c r="F98" s="153"/>
      <c r="G98" s="151"/>
      <c r="H98" s="143">
        <f t="shared" ref="H98:J98" si="5">H103+H107+H111</f>
        <v>2481154.7799999993</v>
      </c>
      <c r="I98" s="143">
        <f t="shared" si="5"/>
        <v>2260012.3999999994</v>
      </c>
      <c r="J98" s="143">
        <f t="shared" si="5"/>
        <v>221142.37999999998</v>
      </c>
      <c r="K98" s="143">
        <f>K103+K107+K111</f>
        <v>2481154.7799999993</v>
      </c>
      <c r="L98" s="173">
        <f>L103+L107+L111</f>
        <v>2260012.3999999994</v>
      </c>
      <c r="M98" s="173">
        <f>M103+M107+M111</f>
        <v>221142.37999999998</v>
      </c>
      <c r="N98" s="159"/>
      <c r="O98" s="156"/>
      <c r="P98" s="177"/>
    </row>
    <row r="99" spans="2:16" x14ac:dyDescent="0.3">
      <c r="B99" s="146"/>
      <c r="C99" s="146"/>
      <c r="D99" s="140"/>
      <c r="E99" s="147" t="s">
        <v>864</v>
      </c>
      <c r="F99" s="141"/>
      <c r="G99" s="142"/>
      <c r="H99" s="148"/>
      <c r="I99" s="148"/>
      <c r="J99" s="148"/>
      <c r="K99" s="148"/>
      <c r="L99" s="148"/>
      <c r="M99" s="148"/>
      <c r="N99" s="144"/>
    </row>
    <row r="100" spans="2:16" ht="59.1" x14ac:dyDescent="0.3">
      <c r="B100" s="146"/>
      <c r="C100" s="146"/>
      <c r="D100" s="179" t="s">
        <v>916</v>
      </c>
      <c r="E100" s="147" t="s">
        <v>917</v>
      </c>
      <c r="F100" s="153">
        <v>3</v>
      </c>
      <c r="G100" s="153">
        <v>1.97</v>
      </c>
      <c r="H100" s="148"/>
      <c r="I100" s="151"/>
      <c r="J100" s="151"/>
      <c r="K100" s="148"/>
      <c r="L100" s="151"/>
      <c r="M100" s="151"/>
      <c r="N100" s="159" t="s">
        <v>918</v>
      </c>
    </row>
    <row r="101" spans="2:16" ht="62.6" customHeight="1" x14ac:dyDescent="0.3">
      <c r="B101" s="146"/>
      <c r="C101" s="146"/>
      <c r="D101" s="179" t="s">
        <v>919</v>
      </c>
      <c r="E101" s="147" t="s">
        <v>920</v>
      </c>
      <c r="F101" s="153">
        <v>82</v>
      </c>
      <c r="G101" s="153">
        <v>100.54</v>
      </c>
      <c r="H101" s="148"/>
      <c r="I101" s="151"/>
      <c r="J101" s="151"/>
      <c r="K101" s="148"/>
      <c r="L101" s="151"/>
      <c r="M101" s="151"/>
      <c r="N101" s="159" t="s">
        <v>918</v>
      </c>
      <c r="O101" s="237"/>
    </row>
    <row r="102" spans="2:16" ht="47.3" x14ac:dyDescent="0.3">
      <c r="B102" s="146"/>
      <c r="C102" s="146"/>
      <c r="D102" s="147" t="s">
        <v>921</v>
      </c>
      <c r="E102" s="147" t="s">
        <v>922</v>
      </c>
      <c r="F102" s="153">
        <v>62</v>
      </c>
      <c r="G102" s="153">
        <v>167</v>
      </c>
      <c r="H102" s="148"/>
      <c r="I102" s="151"/>
      <c r="J102" s="151"/>
      <c r="K102" s="148"/>
      <c r="L102" s="151"/>
      <c r="M102" s="151"/>
      <c r="N102" s="159" t="s">
        <v>874</v>
      </c>
    </row>
    <row r="103" spans="2:16" s="157" customFormat="1" ht="46.25" customHeight="1" x14ac:dyDescent="0.3">
      <c r="B103" s="152" t="s">
        <v>923</v>
      </c>
      <c r="C103" s="152" t="s">
        <v>76</v>
      </c>
      <c r="D103" s="147"/>
      <c r="E103" s="147"/>
      <c r="F103" s="153"/>
      <c r="G103" s="151"/>
      <c r="H103" s="143">
        <f>J103+I103</f>
        <v>1492587.2799999996</v>
      </c>
      <c r="I103" s="143">
        <v>1345588.8999999997</v>
      </c>
      <c r="J103" s="143">
        <v>146998.37999999998</v>
      </c>
      <c r="K103" s="143">
        <v>1492587.2799999996</v>
      </c>
      <c r="L103" s="173">
        <v>1345588.9</v>
      </c>
      <c r="M103" s="173">
        <v>146998.38</v>
      </c>
      <c r="N103" s="147" t="s">
        <v>952</v>
      </c>
      <c r="O103" s="156"/>
    </row>
    <row r="104" spans="2:16" x14ac:dyDescent="0.3">
      <c r="B104" s="146"/>
      <c r="C104" s="146"/>
      <c r="D104" s="140"/>
      <c r="E104" s="147" t="s">
        <v>872</v>
      </c>
      <c r="F104" s="141"/>
      <c r="G104" s="142"/>
      <c r="H104" s="148"/>
      <c r="I104" s="151"/>
      <c r="J104" s="151"/>
      <c r="K104" s="148"/>
      <c r="L104" s="151"/>
      <c r="M104" s="151"/>
      <c r="N104" s="144"/>
    </row>
    <row r="105" spans="2:16" ht="59.1" x14ac:dyDescent="0.3">
      <c r="B105" s="146"/>
      <c r="C105" s="146"/>
      <c r="D105" s="147" t="s">
        <v>77</v>
      </c>
      <c r="E105" s="147" t="s">
        <v>78</v>
      </c>
      <c r="F105" s="153">
        <v>16</v>
      </c>
      <c r="G105" s="153">
        <v>16</v>
      </c>
      <c r="H105" s="148"/>
      <c r="I105" s="151"/>
      <c r="J105" s="151"/>
      <c r="K105" s="148"/>
      <c r="L105" s="151"/>
      <c r="M105" s="151"/>
      <c r="N105" s="159" t="s">
        <v>874</v>
      </c>
    </row>
    <row r="106" spans="2:16" ht="35.5" x14ac:dyDescent="0.3">
      <c r="B106" s="146"/>
      <c r="C106" s="146"/>
      <c r="D106" s="147" t="s">
        <v>79</v>
      </c>
      <c r="E106" s="147" t="s">
        <v>924</v>
      </c>
      <c r="F106" s="153">
        <v>94071</v>
      </c>
      <c r="G106" s="153">
        <v>97295</v>
      </c>
      <c r="H106" s="148"/>
      <c r="I106" s="151"/>
      <c r="J106" s="151"/>
      <c r="K106" s="148"/>
      <c r="L106" s="151"/>
      <c r="M106" s="151"/>
      <c r="N106" s="159" t="s">
        <v>874</v>
      </c>
    </row>
    <row r="107" spans="2:16" s="157" customFormat="1" ht="23.65" x14ac:dyDescent="0.3">
      <c r="B107" s="152" t="s">
        <v>925</v>
      </c>
      <c r="C107" s="152" t="s">
        <v>80</v>
      </c>
      <c r="D107" s="147"/>
      <c r="E107" s="147"/>
      <c r="F107" s="153"/>
      <c r="G107" s="151"/>
      <c r="H107" s="143">
        <f>J107+I107</f>
        <v>975199.97</v>
      </c>
      <c r="I107" s="143">
        <v>902059.74</v>
      </c>
      <c r="J107" s="143">
        <v>73140.23</v>
      </c>
      <c r="K107" s="143">
        <f>M107+L107</f>
        <v>975199.97</v>
      </c>
      <c r="L107" s="173">
        <v>902059.74</v>
      </c>
      <c r="M107" s="173">
        <v>73140.23</v>
      </c>
      <c r="N107" s="147" t="s">
        <v>952</v>
      </c>
      <c r="O107" s="156"/>
    </row>
    <row r="108" spans="2:16" x14ac:dyDescent="0.3">
      <c r="B108" s="146"/>
      <c r="C108" s="146"/>
      <c r="D108" s="140"/>
      <c r="E108" s="147" t="s">
        <v>872</v>
      </c>
      <c r="F108" s="141"/>
      <c r="G108" s="142"/>
      <c r="H108" s="148"/>
      <c r="I108" s="151"/>
      <c r="J108" s="151"/>
      <c r="K108" s="148"/>
      <c r="L108" s="151"/>
      <c r="M108" s="151"/>
      <c r="N108" s="144"/>
    </row>
    <row r="109" spans="2:16" ht="47.3" x14ac:dyDescent="0.3">
      <c r="B109" s="146"/>
      <c r="C109" s="146"/>
      <c r="D109" s="147" t="s">
        <v>81</v>
      </c>
      <c r="E109" s="147" t="s">
        <v>82</v>
      </c>
      <c r="F109" s="153">
        <v>8941</v>
      </c>
      <c r="G109" s="153">
        <v>11159</v>
      </c>
      <c r="H109" s="148"/>
      <c r="I109" s="151"/>
      <c r="J109" s="151"/>
      <c r="K109" s="148"/>
      <c r="L109" s="151"/>
      <c r="M109" s="151"/>
      <c r="N109" s="159" t="s">
        <v>954</v>
      </c>
    </row>
    <row r="110" spans="2:16" ht="23.65" x14ac:dyDescent="0.3">
      <c r="B110" s="146"/>
      <c r="C110" s="146"/>
      <c r="D110" s="147" t="s">
        <v>83</v>
      </c>
      <c r="E110" s="147" t="s">
        <v>84</v>
      </c>
      <c r="F110" s="153">
        <v>2</v>
      </c>
      <c r="G110" s="153">
        <v>2</v>
      </c>
      <c r="H110" s="148"/>
      <c r="I110" s="151"/>
      <c r="J110" s="151"/>
      <c r="K110" s="148"/>
      <c r="L110" s="151"/>
      <c r="M110" s="151"/>
      <c r="N110" s="159" t="s">
        <v>874</v>
      </c>
    </row>
    <row r="111" spans="2:16" s="157" customFormat="1" ht="47.3" x14ac:dyDescent="0.3">
      <c r="B111" s="152" t="s">
        <v>926</v>
      </c>
      <c r="C111" s="152" t="s">
        <v>85</v>
      </c>
      <c r="D111" s="147"/>
      <c r="E111" s="147"/>
      <c r="F111" s="153"/>
      <c r="G111" s="151"/>
      <c r="H111" s="143">
        <f>J111+I111</f>
        <v>13367.53</v>
      </c>
      <c r="I111" s="143">
        <v>12363.76</v>
      </c>
      <c r="J111" s="143">
        <v>1003.77</v>
      </c>
      <c r="K111" s="143">
        <f>M111+L111</f>
        <v>13367.529999999999</v>
      </c>
      <c r="L111" s="173">
        <v>12363.759999999998</v>
      </c>
      <c r="M111" s="173">
        <v>1003.77</v>
      </c>
      <c r="N111" s="147" t="s">
        <v>952</v>
      </c>
      <c r="O111" s="156"/>
    </row>
    <row r="112" spans="2:16" x14ac:dyDescent="0.3">
      <c r="B112" s="146"/>
      <c r="C112" s="146"/>
      <c r="D112" s="140"/>
      <c r="E112" s="147" t="s">
        <v>872</v>
      </c>
      <c r="F112" s="141"/>
      <c r="G112" s="142"/>
      <c r="H112" s="148"/>
      <c r="I112" s="151"/>
      <c r="J112" s="151"/>
      <c r="K112" s="148"/>
      <c r="L112" s="151"/>
      <c r="M112" s="151"/>
      <c r="N112" s="144"/>
    </row>
    <row r="113" spans="2:73" ht="59.1" x14ac:dyDescent="0.3">
      <c r="B113" s="146"/>
      <c r="C113" s="146"/>
      <c r="D113" s="147" t="s">
        <v>86</v>
      </c>
      <c r="E113" s="147" t="s">
        <v>927</v>
      </c>
      <c r="F113" s="153">
        <v>180</v>
      </c>
      <c r="G113" s="153">
        <v>54</v>
      </c>
      <c r="H113" s="148"/>
      <c r="I113" s="151"/>
      <c r="J113" s="151"/>
      <c r="K113" s="148"/>
      <c r="L113" s="151"/>
      <c r="M113" s="151"/>
      <c r="N113" s="159" t="s">
        <v>1114</v>
      </c>
    </row>
    <row r="114" spans="2:73" s="164" customFormat="1" ht="35.5" x14ac:dyDescent="0.3">
      <c r="B114" s="152" t="s">
        <v>87</v>
      </c>
      <c r="C114" s="152" t="s">
        <v>88</v>
      </c>
      <c r="D114" s="147"/>
      <c r="E114" s="147"/>
      <c r="F114" s="153"/>
      <c r="G114" s="151"/>
      <c r="H114" s="143">
        <f>H121+H118</f>
        <v>4277268.0199999996</v>
      </c>
      <c r="I114" s="143">
        <f>I121+I118</f>
        <v>3411547.7899999996</v>
      </c>
      <c r="J114" s="143">
        <f>J121+J118</f>
        <v>865720.23</v>
      </c>
      <c r="K114" s="143">
        <f>K118+K121</f>
        <v>4272802.66</v>
      </c>
      <c r="L114" s="143">
        <f>L121+L118</f>
        <v>3407823.28</v>
      </c>
      <c r="M114" s="143">
        <f>M121+M118</f>
        <v>864979.37999999989</v>
      </c>
      <c r="N114" s="144"/>
      <c r="O114" s="156"/>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7"/>
      <c r="BH114" s="157"/>
      <c r="BI114" s="157"/>
      <c r="BJ114" s="157"/>
      <c r="BK114" s="157"/>
      <c r="BL114" s="157"/>
      <c r="BM114" s="157"/>
      <c r="BN114" s="157"/>
      <c r="BO114" s="157"/>
      <c r="BP114" s="157"/>
      <c r="BQ114" s="157"/>
      <c r="BR114" s="157"/>
      <c r="BS114" s="157"/>
      <c r="BT114" s="157"/>
      <c r="BU114" s="157"/>
    </row>
    <row r="115" spans="2:73" x14ac:dyDescent="0.3">
      <c r="B115" s="165"/>
      <c r="C115" s="165"/>
      <c r="D115" s="166"/>
      <c r="E115" s="167" t="s">
        <v>864</v>
      </c>
      <c r="F115" s="168"/>
      <c r="G115" s="169"/>
      <c r="H115" s="170"/>
      <c r="I115" s="171"/>
      <c r="J115" s="171"/>
      <c r="K115" s="170"/>
      <c r="L115" s="171"/>
      <c r="M115" s="171"/>
      <c r="N115" s="172"/>
    </row>
    <row r="116" spans="2:73" ht="35.5" x14ac:dyDescent="0.3">
      <c r="B116" s="146"/>
      <c r="C116" s="146"/>
      <c r="D116" s="147" t="s">
        <v>928</v>
      </c>
      <c r="E116" s="147" t="s">
        <v>929</v>
      </c>
      <c r="F116" s="153">
        <v>47</v>
      </c>
      <c r="G116" s="153">
        <v>97</v>
      </c>
      <c r="H116" s="148"/>
      <c r="I116" s="151"/>
      <c r="J116" s="151"/>
      <c r="K116" s="148"/>
      <c r="L116" s="151"/>
      <c r="M116" s="151"/>
      <c r="N116" s="159" t="s">
        <v>874</v>
      </c>
    </row>
    <row r="117" spans="2:73" ht="135.4" customHeight="1" x14ac:dyDescent="0.3">
      <c r="B117" s="146"/>
      <c r="C117" s="146"/>
      <c r="D117" s="147" t="s">
        <v>930</v>
      </c>
      <c r="E117" s="147" t="s">
        <v>931</v>
      </c>
      <c r="F117" s="153">
        <v>14</v>
      </c>
      <c r="G117" s="153">
        <v>16.7</v>
      </c>
      <c r="H117" s="148"/>
      <c r="I117" s="151"/>
      <c r="J117" s="151"/>
      <c r="K117" s="148"/>
      <c r="L117" s="151"/>
      <c r="M117" s="151"/>
      <c r="N117" s="147" t="s">
        <v>1083</v>
      </c>
    </row>
    <row r="118" spans="2:73" s="180" customFormat="1" ht="23.65" x14ac:dyDescent="0.3">
      <c r="B118" s="152" t="s">
        <v>932</v>
      </c>
      <c r="C118" s="152" t="s">
        <v>89</v>
      </c>
      <c r="D118" s="147"/>
      <c r="E118" s="147"/>
      <c r="F118" s="153"/>
      <c r="G118" s="153"/>
      <c r="H118" s="143">
        <f>J118+I118</f>
        <v>1274083.6499999999</v>
      </c>
      <c r="I118" s="143">
        <v>875725.52999999991</v>
      </c>
      <c r="J118" s="143">
        <v>398358.11999999994</v>
      </c>
      <c r="K118" s="143">
        <f>M118+L118</f>
        <v>1274083.6499999999</v>
      </c>
      <c r="L118" s="143">
        <v>875725.52999999991</v>
      </c>
      <c r="M118" s="143">
        <v>398358.12</v>
      </c>
      <c r="N118" s="147" t="s">
        <v>952</v>
      </c>
      <c r="O118" s="188"/>
    </row>
    <row r="119" spans="2:73" x14ac:dyDescent="0.3">
      <c r="B119" s="146"/>
      <c r="C119" s="146"/>
      <c r="D119" s="140"/>
      <c r="E119" s="147" t="s">
        <v>872</v>
      </c>
      <c r="F119" s="141"/>
      <c r="G119" s="142"/>
      <c r="H119" s="148"/>
      <c r="I119" s="151"/>
      <c r="J119" s="151"/>
      <c r="K119" s="148"/>
      <c r="L119" s="151"/>
      <c r="M119" s="151"/>
      <c r="N119" s="144"/>
    </row>
    <row r="120" spans="2:73" ht="23.65" x14ac:dyDescent="0.3">
      <c r="B120" s="146"/>
      <c r="C120" s="146"/>
      <c r="D120" s="147" t="s">
        <v>90</v>
      </c>
      <c r="E120" s="147" t="s">
        <v>91</v>
      </c>
      <c r="F120" s="153">
        <v>5</v>
      </c>
      <c r="G120" s="153">
        <v>5</v>
      </c>
      <c r="H120" s="148"/>
      <c r="I120" s="151"/>
      <c r="J120" s="151"/>
      <c r="K120" s="148"/>
      <c r="L120" s="151"/>
      <c r="M120" s="151"/>
      <c r="N120" s="159" t="s">
        <v>874</v>
      </c>
    </row>
    <row r="121" spans="2:73" s="157" customFormat="1" ht="23.65" x14ac:dyDescent="0.3">
      <c r="B121" s="152" t="s">
        <v>933</v>
      </c>
      <c r="C121" s="152" t="s">
        <v>92</v>
      </c>
      <c r="D121" s="147"/>
      <c r="E121" s="147"/>
      <c r="F121" s="153"/>
      <c r="G121" s="151"/>
      <c r="H121" s="143">
        <f>J121+I121</f>
        <v>3003184.3699999996</v>
      </c>
      <c r="I121" s="143">
        <v>2535822.2599999998</v>
      </c>
      <c r="J121" s="143">
        <v>467362.11</v>
      </c>
      <c r="K121" s="143">
        <f>M121+L121</f>
        <v>2998719.01</v>
      </c>
      <c r="L121" s="143">
        <v>2532097.75</v>
      </c>
      <c r="M121" s="143">
        <v>466621.25999999995</v>
      </c>
      <c r="N121" s="159" t="s">
        <v>952</v>
      </c>
      <c r="O121" s="156"/>
    </row>
    <row r="122" spans="2:73" x14ac:dyDescent="0.3">
      <c r="B122" s="146"/>
      <c r="C122" s="146"/>
      <c r="D122" s="140"/>
      <c r="E122" s="147" t="s">
        <v>872</v>
      </c>
      <c r="F122" s="141"/>
      <c r="G122" s="142"/>
      <c r="H122" s="148"/>
      <c r="I122" s="151"/>
      <c r="J122" s="151"/>
      <c r="K122" s="148"/>
      <c r="L122" s="151"/>
      <c r="M122" s="151"/>
      <c r="N122" s="159"/>
    </row>
    <row r="123" spans="2:73" ht="23.65" x14ac:dyDescent="0.3">
      <c r="B123" s="146"/>
      <c r="C123" s="146"/>
      <c r="D123" s="147" t="s">
        <v>93</v>
      </c>
      <c r="E123" s="147" t="s">
        <v>934</v>
      </c>
      <c r="F123" s="153">
        <v>120</v>
      </c>
      <c r="G123" s="153">
        <v>131</v>
      </c>
      <c r="H123" s="148"/>
      <c r="I123" s="151"/>
      <c r="J123" s="151"/>
      <c r="K123" s="148"/>
      <c r="L123" s="151"/>
      <c r="M123" s="151"/>
      <c r="N123" s="159" t="s">
        <v>874</v>
      </c>
    </row>
    <row r="124" spans="2:73" s="164" customFormat="1" ht="35.5" x14ac:dyDescent="0.3">
      <c r="B124" s="152" t="s">
        <v>94</v>
      </c>
      <c r="C124" s="152" t="s">
        <v>95</v>
      </c>
      <c r="D124" s="147"/>
      <c r="E124" s="147"/>
      <c r="F124" s="153"/>
      <c r="G124" s="151"/>
      <c r="H124" s="143">
        <v>1414738.15</v>
      </c>
      <c r="I124" s="143">
        <v>1205348.74</v>
      </c>
      <c r="J124" s="143">
        <v>209389.40999999997</v>
      </c>
      <c r="K124" s="143">
        <v>1371284.9</v>
      </c>
      <c r="L124" s="143">
        <v>1165413.51</v>
      </c>
      <c r="M124" s="143">
        <v>205871.38999999998</v>
      </c>
      <c r="N124" s="159"/>
      <c r="O124" s="156"/>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row>
    <row r="125" spans="2:73" x14ac:dyDescent="0.3">
      <c r="B125" s="165"/>
      <c r="C125" s="165"/>
      <c r="D125" s="166"/>
      <c r="E125" s="166"/>
      <c r="F125" s="168"/>
      <c r="G125" s="169"/>
      <c r="H125" s="170"/>
      <c r="I125" s="170"/>
      <c r="J125" s="170"/>
      <c r="K125" s="170"/>
      <c r="L125" s="170"/>
      <c r="M125" s="170"/>
      <c r="N125" s="172"/>
    </row>
    <row r="126" spans="2:73" s="157" customFormat="1" x14ac:dyDescent="0.3">
      <c r="B126" s="146"/>
      <c r="C126" s="146"/>
      <c r="D126" s="140"/>
      <c r="E126" s="146"/>
      <c r="F126" s="141"/>
      <c r="G126" s="142"/>
      <c r="H126" s="148"/>
      <c r="I126" s="148"/>
      <c r="J126" s="148"/>
      <c r="K126" s="148"/>
      <c r="L126" s="148"/>
      <c r="M126" s="148"/>
      <c r="N126" s="144"/>
      <c r="O126" s="156"/>
    </row>
    <row r="127" spans="2:73" s="180" customFormat="1" ht="35.5" x14ac:dyDescent="0.3">
      <c r="B127" s="152" t="s">
        <v>935</v>
      </c>
      <c r="C127" s="152" t="s">
        <v>96</v>
      </c>
      <c r="D127" s="147"/>
      <c r="E127" s="147"/>
      <c r="F127" s="153"/>
      <c r="G127" s="153"/>
      <c r="H127" s="143">
        <f>J127+I127</f>
        <v>1414738.15</v>
      </c>
      <c r="I127" s="143">
        <v>1205348.74</v>
      </c>
      <c r="J127" s="143">
        <v>209389.40999999997</v>
      </c>
      <c r="K127" s="143">
        <f>M127+L127</f>
        <v>1371284.9</v>
      </c>
      <c r="L127" s="143">
        <v>1165413.51</v>
      </c>
      <c r="M127" s="143">
        <v>205871.38999999998</v>
      </c>
      <c r="N127" s="147" t="s">
        <v>959</v>
      </c>
      <c r="O127" s="188"/>
    </row>
    <row r="128" spans="2:73" x14ac:dyDescent="0.3">
      <c r="B128" s="146"/>
      <c r="C128" s="146"/>
      <c r="D128" s="140"/>
      <c r="E128" s="147" t="s">
        <v>872</v>
      </c>
      <c r="F128" s="141"/>
      <c r="G128" s="142"/>
      <c r="H128" s="148"/>
      <c r="I128" s="151"/>
      <c r="J128" s="151"/>
      <c r="K128" s="148"/>
      <c r="L128" s="151"/>
      <c r="M128" s="151"/>
      <c r="N128" s="144"/>
    </row>
    <row r="129" spans="2:18" ht="47.3" x14ac:dyDescent="0.3">
      <c r="B129" s="146"/>
      <c r="C129" s="146"/>
      <c r="D129" s="147" t="s">
        <v>97</v>
      </c>
      <c r="E129" s="147" t="s">
        <v>936</v>
      </c>
      <c r="F129" s="153">
        <v>57</v>
      </c>
      <c r="G129" s="153">
        <v>54</v>
      </c>
      <c r="H129" s="148"/>
      <c r="I129" s="151"/>
      <c r="J129" s="151"/>
      <c r="K129" s="148"/>
      <c r="L129" s="151"/>
      <c r="M129" s="151"/>
      <c r="N129" s="159" t="s">
        <v>874</v>
      </c>
    </row>
    <row r="130" spans="2:18" ht="70.95" x14ac:dyDescent="0.3">
      <c r="B130" s="146"/>
      <c r="C130" s="146"/>
      <c r="D130" s="147" t="s">
        <v>98</v>
      </c>
      <c r="E130" s="147" t="s">
        <v>937</v>
      </c>
      <c r="F130" s="153">
        <v>293</v>
      </c>
      <c r="G130" s="153">
        <v>676</v>
      </c>
      <c r="H130" s="148"/>
      <c r="I130" s="151"/>
      <c r="J130" s="151"/>
      <c r="K130" s="148"/>
      <c r="L130" s="151"/>
      <c r="M130" s="151"/>
      <c r="N130" s="159" t="s">
        <v>874</v>
      </c>
    </row>
    <row r="131" spans="2:18" x14ac:dyDescent="0.3">
      <c r="B131" s="146"/>
      <c r="C131" s="146"/>
      <c r="D131" s="147" t="s">
        <v>99</v>
      </c>
      <c r="E131" s="147" t="s">
        <v>100</v>
      </c>
      <c r="F131" s="153">
        <v>3</v>
      </c>
      <c r="G131" s="153">
        <v>3</v>
      </c>
      <c r="H131" s="148"/>
      <c r="I131" s="151"/>
      <c r="J131" s="151"/>
      <c r="K131" s="148"/>
      <c r="L131" s="151"/>
      <c r="M131" s="151"/>
      <c r="N131" s="159" t="s">
        <v>874</v>
      </c>
    </row>
    <row r="132" spans="2:18" s="157" customFormat="1" ht="23.65" x14ac:dyDescent="0.3">
      <c r="B132" s="152" t="s">
        <v>101</v>
      </c>
      <c r="C132" s="152" t="s">
        <v>938</v>
      </c>
      <c r="D132" s="147"/>
      <c r="E132" s="147"/>
      <c r="F132" s="153"/>
      <c r="G132" s="151"/>
      <c r="H132" s="143">
        <v>10326927.51</v>
      </c>
      <c r="I132" s="143">
        <v>8750138.629999999</v>
      </c>
      <c r="J132" s="143">
        <v>1576788.88</v>
      </c>
      <c r="K132" s="143">
        <v>10307469.030000001</v>
      </c>
      <c r="L132" s="143">
        <v>8737713.5900000017</v>
      </c>
      <c r="M132" s="143">
        <v>1569755.44</v>
      </c>
      <c r="N132" s="144"/>
      <c r="O132" s="156"/>
    </row>
    <row r="133" spans="2:18" s="157" customFormat="1" ht="35.5" x14ac:dyDescent="0.3">
      <c r="B133" s="152" t="s">
        <v>102</v>
      </c>
      <c r="C133" s="152" t="s">
        <v>103</v>
      </c>
      <c r="D133" s="147"/>
      <c r="E133" s="147"/>
      <c r="F133" s="153"/>
      <c r="G133" s="151"/>
      <c r="H133" s="143">
        <f>H142+H136</f>
        <v>10326927.51</v>
      </c>
      <c r="I133" s="143">
        <f>I142+I136</f>
        <v>8750138.629999999</v>
      </c>
      <c r="J133" s="143">
        <f>J142+J136</f>
        <v>1576788.88</v>
      </c>
      <c r="K133" s="143">
        <f>K142+K136</f>
        <v>10307469.030000001</v>
      </c>
      <c r="L133" s="143">
        <f t="shared" ref="L133" si="6">L142+L136</f>
        <v>8737713.5900000017</v>
      </c>
      <c r="M133" s="143">
        <f>M142+M136</f>
        <v>1569755.44</v>
      </c>
      <c r="N133" s="144"/>
      <c r="O133" s="156"/>
      <c r="P133" s="177"/>
      <c r="R133" s="187"/>
    </row>
    <row r="134" spans="2:18" x14ac:dyDescent="0.3">
      <c r="B134" s="146"/>
      <c r="C134" s="146"/>
      <c r="D134" s="140"/>
      <c r="E134" s="147" t="s">
        <v>862</v>
      </c>
      <c r="F134" s="141"/>
      <c r="G134" s="142"/>
      <c r="H134" s="148"/>
      <c r="I134" s="151"/>
      <c r="J134" s="151"/>
      <c r="K134" s="148"/>
      <c r="L134" s="151"/>
      <c r="M134" s="151"/>
      <c r="N134" s="144"/>
    </row>
    <row r="135" spans="2:18" ht="51.05" customHeight="1" x14ac:dyDescent="0.3">
      <c r="B135" s="146"/>
      <c r="C135" s="146"/>
      <c r="D135" s="140"/>
      <c r="E135" s="147" t="s">
        <v>939</v>
      </c>
      <c r="F135" s="153">
        <v>16</v>
      </c>
      <c r="G135" s="153">
        <v>20.69</v>
      </c>
      <c r="H135" s="148"/>
      <c r="I135" s="151"/>
      <c r="J135" s="151"/>
      <c r="K135" s="148"/>
      <c r="L135" s="151"/>
      <c r="M135" s="151"/>
      <c r="N135" s="159" t="s">
        <v>960</v>
      </c>
    </row>
    <row r="136" spans="2:18" s="157" customFormat="1" ht="35.6" customHeight="1" x14ac:dyDescent="0.3">
      <c r="B136" s="152" t="s">
        <v>104</v>
      </c>
      <c r="C136" s="152" t="s">
        <v>105</v>
      </c>
      <c r="D136" s="147"/>
      <c r="E136" s="147"/>
      <c r="F136" s="153"/>
      <c r="G136" s="151"/>
      <c r="H136" s="143">
        <v>7821117.5999999996</v>
      </c>
      <c r="I136" s="143">
        <v>6620200.8599999994</v>
      </c>
      <c r="J136" s="143">
        <v>1200916.74</v>
      </c>
      <c r="K136" s="143">
        <v>7816276.8200000012</v>
      </c>
      <c r="L136" s="143">
        <v>6620200.8600000013</v>
      </c>
      <c r="M136" s="143">
        <v>1196075.96</v>
      </c>
      <c r="N136" s="144"/>
      <c r="O136" s="156"/>
      <c r="P136" s="177"/>
    </row>
    <row r="137" spans="2:18" x14ac:dyDescent="0.3">
      <c r="B137" s="146"/>
      <c r="C137" s="146"/>
      <c r="D137" s="140"/>
      <c r="E137" s="147" t="s">
        <v>864</v>
      </c>
      <c r="F137" s="141"/>
      <c r="G137" s="142"/>
      <c r="H137" s="148"/>
      <c r="I137" s="148"/>
      <c r="J137" s="148"/>
      <c r="K137" s="148"/>
      <c r="L137" s="148"/>
      <c r="M137" s="148"/>
      <c r="N137" s="144"/>
    </row>
    <row r="138" spans="2:18" ht="36" customHeight="1" x14ac:dyDescent="0.3">
      <c r="B138" s="146"/>
      <c r="C138" s="146"/>
      <c r="D138" s="147" t="s">
        <v>940</v>
      </c>
      <c r="E138" s="147" t="s">
        <v>941</v>
      </c>
      <c r="F138" s="153">
        <v>35</v>
      </c>
      <c r="G138" s="153">
        <v>5.24</v>
      </c>
      <c r="H138" s="148"/>
      <c r="I138" s="151"/>
      <c r="J138" s="151"/>
      <c r="K138" s="148"/>
      <c r="L138" s="151"/>
      <c r="M138" s="151"/>
      <c r="N138" s="159" t="s">
        <v>960</v>
      </c>
      <c r="Q138" s="189"/>
    </row>
    <row r="139" spans="2:18" s="157" customFormat="1" ht="23.65" x14ac:dyDescent="0.3">
      <c r="B139" s="152" t="s">
        <v>942</v>
      </c>
      <c r="C139" s="152" t="s">
        <v>106</v>
      </c>
      <c r="D139" s="147"/>
      <c r="E139" s="147"/>
      <c r="F139" s="153"/>
      <c r="G139" s="151"/>
      <c r="H139" s="143">
        <f>J139+I139</f>
        <v>7821117.5999999996</v>
      </c>
      <c r="I139" s="143">
        <v>6620200.8599999994</v>
      </c>
      <c r="J139" s="143">
        <v>1200916.74</v>
      </c>
      <c r="K139" s="143">
        <f>M139+L139</f>
        <v>7816276.8200000012</v>
      </c>
      <c r="L139" s="143">
        <v>6620200.8600000013</v>
      </c>
      <c r="M139" s="143">
        <v>1196075.96</v>
      </c>
      <c r="N139" s="147" t="s">
        <v>959</v>
      </c>
      <c r="O139" s="156"/>
    </row>
    <row r="140" spans="2:18" x14ac:dyDescent="0.3">
      <c r="B140" s="146"/>
      <c r="C140" s="146"/>
      <c r="D140" s="140"/>
      <c r="E140" s="147" t="s">
        <v>872</v>
      </c>
      <c r="F140" s="141"/>
      <c r="G140" s="142"/>
      <c r="H140" s="148"/>
      <c r="I140" s="151"/>
      <c r="J140" s="151"/>
      <c r="K140" s="148"/>
      <c r="L140" s="151"/>
      <c r="M140" s="151"/>
      <c r="N140" s="159"/>
    </row>
    <row r="141" spans="2:18" ht="35.5" x14ac:dyDescent="0.3">
      <c r="B141" s="146"/>
      <c r="C141" s="146"/>
      <c r="D141" s="147" t="s">
        <v>107</v>
      </c>
      <c r="E141" s="147" t="s">
        <v>943</v>
      </c>
      <c r="F141" s="153">
        <v>7187.76</v>
      </c>
      <c r="G141" s="153">
        <v>9659.26</v>
      </c>
      <c r="H141" s="148"/>
      <c r="I141" s="151"/>
      <c r="J141" s="151"/>
      <c r="K141" s="148"/>
      <c r="L141" s="151"/>
      <c r="M141" s="151"/>
      <c r="N141" s="159" t="s">
        <v>874</v>
      </c>
    </row>
    <row r="142" spans="2:18" s="157" customFormat="1" ht="23.65" x14ac:dyDescent="0.3">
      <c r="B142" s="152" t="s">
        <v>108</v>
      </c>
      <c r="C142" s="152" t="s">
        <v>109</v>
      </c>
      <c r="D142" s="147"/>
      <c r="E142" s="147"/>
      <c r="F142" s="153"/>
      <c r="G142" s="151"/>
      <c r="H142" s="143">
        <v>2505809.91</v>
      </c>
      <c r="I142" s="143">
        <v>2129937.77</v>
      </c>
      <c r="J142" s="143">
        <v>375872.14</v>
      </c>
      <c r="K142" s="143">
        <v>2491192.21</v>
      </c>
      <c r="L142" s="143">
        <v>2117512.73</v>
      </c>
      <c r="M142" s="143">
        <v>373679.48</v>
      </c>
      <c r="N142" s="159"/>
      <c r="O142" s="156"/>
    </row>
    <row r="143" spans="2:18" x14ac:dyDescent="0.3">
      <c r="B143" s="146"/>
      <c r="C143" s="146"/>
      <c r="D143" s="140"/>
      <c r="E143" s="147" t="s">
        <v>864</v>
      </c>
      <c r="F143" s="141"/>
      <c r="G143" s="142"/>
      <c r="H143" s="148"/>
      <c r="I143" s="151"/>
      <c r="J143" s="151"/>
      <c r="K143" s="148"/>
      <c r="L143" s="151"/>
      <c r="M143" s="151"/>
      <c r="N143" s="159"/>
    </row>
    <row r="144" spans="2:18" ht="35.5" x14ac:dyDescent="0.3">
      <c r="B144" s="146"/>
      <c r="C144" s="146"/>
      <c r="D144" s="140" t="s">
        <v>944</v>
      </c>
      <c r="E144" s="147" t="s">
        <v>945</v>
      </c>
      <c r="F144" s="153">
        <v>72.27000000000001</v>
      </c>
      <c r="G144" s="153">
        <v>83.44</v>
      </c>
      <c r="H144" s="148"/>
      <c r="I144" s="151"/>
      <c r="J144" s="151"/>
      <c r="K144" s="148"/>
      <c r="L144" s="151"/>
      <c r="M144" s="151"/>
      <c r="N144" s="159" t="s">
        <v>874</v>
      </c>
    </row>
    <row r="145" spans="2:73" s="157" customFormat="1" ht="23.65" x14ac:dyDescent="0.3">
      <c r="B145" s="152" t="s">
        <v>946</v>
      </c>
      <c r="C145" s="152" t="s">
        <v>110</v>
      </c>
      <c r="D145" s="147"/>
      <c r="E145" s="147"/>
      <c r="F145" s="153"/>
      <c r="G145" s="151"/>
      <c r="H145" s="143">
        <f>J145+I145</f>
        <v>2505809.91</v>
      </c>
      <c r="I145" s="143">
        <v>2129937.77</v>
      </c>
      <c r="J145" s="143">
        <v>375872.14</v>
      </c>
      <c r="K145" s="143">
        <f>M145+L145</f>
        <v>2491192.21</v>
      </c>
      <c r="L145" s="143">
        <v>2117512.73</v>
      </c>
      <c r="M145" s="143">
        <v>373679.48000000004</v>
      </c>
      <c r="N145" s="159"/>
      <c r="O145" s="196"/>
    </row>
    <row r="146" spans="2:73" x14ac:dyDescent="0.3">
      <c r="B146" s="146"/>
      <c r="C146" s="146"/>
      <c r="D146" s="140"/>
      <c r="E146" s="147" t="s">
        <v>872</v>
      </c>
      <c r="F146" s="141"/>
      <c r="G146" s="142"/>
      <c r="H146" s="151"/>
      <c r="I146" s="151"/>
      <c r="J146" s="151"/>
      <c r="K146" s="148"/>
      <c r="L146" s="151"/>
      <c r="M146" s="151"/>
      <c r="N146" s="159"/>
    </row>
    <row r="147" spans="2:73" s="136" customFormat="1" ht="47.3" x14ac:dyDescent="0.3">
      <c r="B147" s="146"/>
      <c r="C147" s="146"/>
      <c r="D147" s="147" t="s">
        <v>111</v>
      </c>
      <c r="E147" s="147" t="s">
        <v>947</v>
      </c>
      <c r="F147" s="153">
        <v>2</v>
      </c>
      <c r="G147" s="153">
        <v>2</v>
      </c>
      <c r="H147" s="151"/>
      <c r="I147" s="151"/>
      <c r="J147" s="151"/>
      <c r="K147" s="148"/>
      <c r="L147" s="151"/>
      <c r="M147" s="151"/>
      <c r="N147" s="159" t="s">
        <v>874</v>
      </c>
      <c r="O147" s="156"/>
      <c r="P147" s="156"/>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145"/>
      <c r="BB147" s="145"/>
      <c r="BC147" s="145"/>
      <c r="BD147" s="145"/>
      <c r="BE147" s="145"/>
      <c r="BF147" s="145"/>
      <c r="BG147" s="145"/>
      <c r="BH147" s="145"/>
      <c r="BI147" s="145"/>
      <c r="BJ147" s="145"/>
      <c r="BK147" s="145"/>
      <c r="BL147" s="145"/>
      <c r="BM147" s="145"/>
      <c r="BN147" s="145"/>
      <c r="BO147" s="145"/>
      <c r="BP147" s="145"/>
      <c r="BQ147" s="145"/>
      <c r="BR147" s="145"/>
      <c r="BS147" s="145"/>
      <c r="BT147" s="145"/>
      <c r="BU147" s="145"/>
    </row>
    <row r="148" spans="2:73" s="136" customFormat="1" ht="35.5" x14ac:dyDescent="0.3">
      <c r="B148" s="146"/>
      <c r="C148" s="146"/>
      <c r="D148" s="147" t="s">
        <v>112</v>
      </c>
      <c r="E148" s="147" t="s">
        <v>948</v>
      </c>
      <c r="F148" s="153">
        <v>214</v>
      </c>
      <c r="G148" s="153">
        <v>254</v>
      </c>
      <c r="H148" s="151"/>
      <c r="I148" s="151"/>
      <c r="J148" s="151"/>
      <c r="K148" s="148"/>
      <c r="L148" s="151"/>
      <c r="M148" s="151"/>
      <c r="N148" s="159" t="s">
        <v>874</v>
      </c>
      <c r="O148" s="156"/>
      <c r="P148" s="156"/>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row>
    <row r="149" spans="2:73" s="136" customFormat="1" ht="23.65" x14ac:dyDescent="0.3">
      <c r="B149" s="146"/>
      <c r="C149" s="146"/>
      <c r="D149" s="147" t="s">
        <v>113</v>
      </c>
      <c r="E149" s="147" t="s">
        <v>949</v>
      </c>
      <c r="F149" s="153">
        <v>3</v>
      </c>
      <c r="G149" s="153">
        <v>3</v>
      </c>
      <c r="H149" s="151"/>
      <c r="I149" s="151"/>
      <c r="J149" s="151"/>
      <c r="K149" s="148"/>
      <c r="L149" s="151"/>
      <c r="M149" s="151"/>
      <c r="N149" s="159" t="s">
        <v>874</v>
      </c>
      <c r="O149" s="156"/>
      <c r="P149" s="156"/>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row>
    <row r="150" spans="2:73" s="136" customFormat="1" ht="35.5" x14ac:dyDescent="0.3">
      <c r="B150" s="146"/>
      <c r="C150" s="146"/>
      <c r="D150" s="147" t="s">
        <v>114</v>
      </c>
      <c r="E150" s="147" t="s">
        <v>115</v>
      </c>
      <c r="F150" s="153">
        <v>3</v>
      </c>
      <c r="G150" s="153">
        <v>2</v>
      </c>
      <c r="H150" s="151"/>
      <c r="I150" s="151"/>
      <c r="J150" s="151"/>
      <c r="K150" s="148"/>
      <c r="L150" s="151"/>
      <c r="M150" s="151"/>
      <c r="N150" s="159" t="s">
        <v>874</v>
      </c>
      <c r="O150" s="156"/>
      <c r="P150" s="156"/>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c r="BT150" s="145"/>
      <c r="BU150" s="145"/>
    </row>
    <row r="151" spans="2:73" s="145" customFormat="1" x14ac:dyDescent="0.3">
      <c r="B151"/>
      <c r="C151" t="s">
        <v>951</v>
      </c>
      <c r="D151"/>
      <c r="E151"/>
      <c r="F151"/>
      <c r="G151" s="190"/>
      <c r="H151" s="135"/>
      <c r="I151" s="135"/>
      <c r="J151" s="135"/>
      <c r="K151" s="135"/>
      <c r="L151" s="135"/>
      <c r="M151" s="135"/>
      <c r="N151" s="157"/>
      <c r="O151" s="156"/>
      <c r="P151" s="156"/>
    </row>
    <row r="152" spans="2:73" s="145" customFormat="1" x14ac:dyDescent="0.3">
      <c r="B152"/>
      <c r="C152"/>
      <c r="D152"/>
      <c r="E152"/>
      <c r="F152"/>
      <c r="G152" s="190"/>
      <c r="H152" s="135"/>
      <c r="I152" s="135"/>
      <c r="J152" s="135"/>
      <c r="K152" s="135"/>
      <c r="L152" s="135"/>
      <c r="M152" s="135"/>
      <c r="N152" s="157"/>
      <c r="O152" s="156"/>
      <c r="P152" s="156"/>
    </row>
    <row r="153" spans="2:73" s="145" customFormat="1" x14ac:dyDescent="0.3">
      <c r="B153"/>
      <c r="C153"/>
      <c r="D153"/>
      <c r="E153"/>
      <c r="F153"/>
      <c r="G153" s="190"/>
      <c r="H153" s="135"/>
      <c r="I153" s="135"/>
      <c r="J153" s="135"/>
      <c r="K153" s="135"/>
      <c r="L153" s="135"/>
      <c r="M153" s="135"/>
      <c r="N153" s="157"/>
      <c r="O153" s="156"/>
      <c r="P153" s="156"/>
    </row>
    <row r="154" spans="2:73" s="145" customFormat="1" x14ac:dyDescent="0.3">
      <c r="B154"/>
      <c r="C154"/>
      <c r="D154"/>
      <c r="E154"/>
      <c r="F154"/>
      <c r="G154" s="190"/>
      <c r="H154" s="135"/>
      <c r="I154" s="135"/>
      <c r="J154" s="135"/>
      <c r="K154" s="135"/>
      <c r="L154" s="135"/>
      <c r="M154" s="135"/>
      <c r="N154" s="157"/>
      <c r="O154" s="156"/>
      <c r="P154" s="156"/>
    </row>
    <row r="155" spans="2:73" s="145" customFormat="1" x14ac:dyDescent="0.3">
      <c r="B155"/>
      <c r="C155"/>
      <c r="D155"/>
      <c r="E155"/>
      <c r="F155"/>
      <c r="G155" s="190"/>
      <c r="H155" s="135"/>
      <c r="I155" s="135"/>
      <c r="J155" s="135"/>
      <c r="K155" s="135"/>
      <c r="L155" s="135"/>
      <c r="M155" s="135"/>
      <c r="N155" s="157"/>
      <c r="O155" s="156"/>
      <c r="P155" s="156"/>
    </row>
    <row r="156" spans="2:73" s="145" customFormat="1" x14ac:dyDescent="0.3">
      <c r="B156"/>
      <c r="C156"/>
      <c r="D156"/>
      <c r="E156"/>
      <c r="F156"/>
      <c r="G156" s="190"/>
      <c r="H156" s="135"/>
      <c r="I156" s="135"/>
      <c r="J156" s="135"/>
      <c r="K156" s="135"/>
      <c r="L156" s="135"/>
      <c r="M156" s="135"/>
      <c r="N156" s="157"/>
      <c r="O156" s="156"/>
      <c r="P156" s="156"/>
    </row>
    <row r="157" spans="2:73" s="145" customFormat="1" x14ac:dyDescent="0.3">
      <c r="B157"/>
      <c r="C157"/>
      <c r="D157"/>
      <c r="E157"/>
      <c r="F157"/>
      <c r="G157" s="190"/>
      <c r="H157" s="135"/>
      <c r="I157" s="135"/>
      <c r="J157" s="135"/>
      <c r="K157" s="135"/>
      <c r="L157" s="135"/>
      <c r="M157" s="135"/>
      <c r="N157" s="157"/>
      <c r="O157" s="156"/>
      <c r="P157" s="156"/>
    </row>
    <row r="158" spans="2:73" s="145" customFormat="1" x14ac:dyDescent="0.3">
      <c r="B158"/>
      <c r="C158"/>
      <c r="D158"/>
      <c r="E158"/>
      <c r="F158"/>
      <c r="G158" s="190"/>
      <c r="H158" s="135"/>
      <c r="I158" s="135"/>
      <c r="J158" s="135"/>
      <c r="K158" s="135"/>
      <c r="L158" s="135"/>
      <c r="M158" s="135"/>
      <c r="N158" s="157"/>
      <c r="O158" s="156"/>
      <c r="P158" s="156"/>
    </row>
    <row r="159" spans="2:73" s="145" customFormat="1" x14ac:dyDescent="0.3">
      <c r="B159"/>
      <c r="C159"/>
      <c r="D159"/>
      <c r="E159"/>
      <c r="F159"/>
      <c r="G159" s="190"/>
      <c r="H159" s="135"/>
      <c r="I159" s="135"/>
      <c r="J159" s="135"/>
      <c r="K159" s="135"/>
      <c r="L159" s="135"/>
      <c r="M159" s="135"/>
      <c r="N159" s="157"/>
      <c r="O159" s="156"/>
      <c r="P159" s="156"/>
    </row>
    <row r="160" spans="2:73" s="145" customFormat="1" x14ac:dyDescent="0.3">
      <c r="B160"/>
      <c r="C160"/>
      <c r="D160"/>
      <c r="E160"/>
      <c r="F160"/>
      <c r="G160" s="190"/>
      <c r="H160" s="135"/>
      <c r="I160" s="135"/>
      <c r="J160" s="135"/>
      <c r="K160" s="135"/>
      <c r="L160" s="135"/>
      <c r="M160" s="135"/>
      <c r="N160" s="157"/>
      <c r="O160" s="156"/>
      <c r="P160" s="156"/>
    </row>
    <row r="161" spans="2:16" s="145" customFormat="1" x14ac:dyDescent="0.3">
      <c r="B161"/>
      <c r="C161"/>
      <c r="D161"/>
      <c r="E161"/>
      <c r="F161"/>
      <c r="G161" s="190"/>
      <c r="H161" s="135"/>
      <c r="I161" s="135"/>
      <c r="J161" s="135"/>
      <c r="K161" s="135"/>
      <c r="L161" s="135"/>
      <c r="M161" s="135"/>
      <c r="N161" s="157"/>
      <c r="O161" s="156"/>
      <c r="P161" s="156"/>
    </row>
    <row r="162" spans="2:16" s="145" customFormat="1" x14ac:dyDescent="0.3">
      <c r="B162"/>
      <c r="C162"/>
      <c r="D162"/>
      <c r="E162"/>
      <c r="F162"/>
      <c r="G162" s="190"/>
      <c r="H162" s="135"/>
      <c r="I162" s="135"/>
      <c r="J162" s="135"/>
      <c r="K162" s="135"/>
      <c r="L162" s="135"/>
      <c r="M162" s="135"/>
      <c r="N162" s="157"/>
      <c r="O162" s="156"/>
      <c r="P162" s="156"/>
    </row>
    <row r="163" spans="2:16" s="135" customFormat="1" x14ac:dyDescent="0.3">
      <c r="G163" s="190"/>
      <c r="N163" s="157"/>
      <c r="O163" s="156"/>
    </row>
    <row r="164" spans="2:16" s="135" customFormat="1" x14ac:dyDescent="0.3">
      <c r="G164" s="190"/>
      <c r="N164" s="157"/>
      <c r="O164" s="156"/>
    </row>
    <row r="165" spans="2:16" s="135" customFormat="1" x14ac:dyDescent="0.3">
      <c r="G165" s="190"/>
      <c r="N165" s="157"/>
      <c r="O165" s="156"/>
    </row>
    <row r="166" spans="2:16" s="135" customFormat="1" x14ac:dyDescent="0.3">
      <c r="G166" s="190"/>
      <c r="N166" s="157"/>
      <c r="O166" s="156"/>
    </row>
    <row r="167" spans="2:16" s="135" customFormat="1" x14ac:dyDescent="0.3">
      <c r="G167" s="190"/>
      <c r="N167" s="157"/>
      <c r="O167" s="156"/>
    </row>
    <row r="168" spans="2:16" s="135" customFormat="1" x14ac:dyDescent="0.3">
      <c r="G168" s="190"/>
      <c r="N168" s="157"/>
      <c r="O168" s="156"/>
    </row>
    <row r="169" spans="2:16" s="135" customFormat="1" x14ac:dyDescent="0.3">
      <c r="G169" s="190"/>
      <c r="N169" s="157"/>
      <c r="O169" s="156"/>
    </row>
    <row r="170" spans="2:16" s="135" customFormat="1" x14ac:dyDescent="0.3">
      <c r="G170" s="190"/>
      <c r="N170" s="157"/>
      <c r="O170" s="156"/>
    </row>
    <row r="171" spans="2:16" s="135" customFormat="1" x14ac:dyDescent="0.3">
      <c r="G171" s="190"/>
      <c r="N171" s="157"/>
      <c r="O171" s="156"/>
    </row>
    <row r="172" spans="2:16" s="135" customFormat="1" x14ac:dyDescent="0.3">
      <c r="G172" s="190"/>
      <c r="N172" s="157"/>
      <c r="O172" s="156"/>
    </row>
    <row r="173" spans="2:16" s="135" customFormat="1" x14ac:dyDescent="0.3">
      <c r="G173" s="190"/>
      <c r="N173" s="157"/>
      <c r="O173" s="156"/>
    </row>
    <row r="174" spans="2:16" s="135" customFormat="1" x14ac:dyDescent="0.3">
      <c r="G174" s="190"/>
      <c r="N174" s="157"/>
      <c r="O174" s="156"/>
    </row>
    <row r="175" spans="2:16" s="135" customFormat="1" x14ac:dyDescent="0.3">
      <c r="G175" s="190"/>
      <c r="N175" s="157"/>
      <c r="O175" s="156"/>
    </row>
    <row r="176" spans="2:16" s="135" customFormat="1" x14ac:dyDescent="0.3">
      <c r="G176" s="190"/>
      <c r="N176" s="157"/>
      <c r="O176" s="156"/>
    </row>
    <row r="177" spans="7:15" s="135" customFormat="1" x14ac:dyDescent="0.3">
      <c r="G177" s="190"/>
      <c r="N177" s="157"/>
      <c r="O177" s="156"/>
    </row>
    <row r="178" spans="7:15" s="135" customFormat="1" x14ac:dyDescent="0.3">
      <c r="G178" s="190"/>
      <c r="N178" s="157"/>
      <c r="O178" s="156"/>
    </row>
    <row r="179" spans="7:15" s="135" customFormat="1" x14ac:dyDescent="0.3">
      <c r="G179" s="190"/>
      <c r="N179" s="157"/>
      <c r="O179" s="156"/>
    </row>
    <row r="180" spans="7:15" x14ac:dyDescent="0.3">
      <c r="N180" s="157"/>
    </row>
    <row r="181" spans="7:15" x14ac:dyDescent="0.3">
      <c r="N181" s="157"/>
    </row>
    <row r="182" spans="7:15" x14ac:dyDescent="0.3">
      <c r="N182" s="157"/>
    </row>
    <row r="183" spans="7:15" x14ac:dyDescent="0.3">
      <c r="N183" s="157"/>
    </row>
    <row r="184" spans="7:15" x14ac:dyDescent="0.3">
      <c r="N184" s="157"/>
    </row>
    <row r="185" spans="7:15" x14ac:dyDescent="0.3">
      <c r="N185" s="157"/>
    </row>
    <row r="186" spans="7:15" x14ac:dyDescent="0.3">
      <c r="N186" s="157"/>
    </row>
    <row r="187" spans="7:15" x14ac:dyDescent="0.3">
      <c r="N187" s="157"/>
    </row>
    <row r="188" spans="7:15" x14ac:dyDescent="0.3">
      <c r="N188" s="157"/>
    </row>
    <row r="189" spans="7:15" x14ac:dyDescent="0.3">
      <c r="N189" s="157"/>
    </row>
    <row r="190" spans="7:15" x14ac:dyDescent="0.3">
      <c r="N190" s="157"/>
    </row>
    <row r="191" spans="7:15" x14ac:dyDescent="0.3">
      <c r="N191" s="157"/>
    </row>
    <row r="192" spans="7:15" x14ac:dyDescent="0.3">
      <c r="N192" s="157"/>
    </row>
    <row r="193" spans="14:14" x14ac:dyDescent="0.3">
      <c r="N193" s="157"/>
    </row>
    <row r="194" spans="14:14" x14ac:dyDescent="0.3">
      <c r="N194" s="157"/>
    </row>
    <row r="195" spans="14:14" x14ac:dyDescent="0.3">
      <c r="N195" s="157"/>
    </row>
    <row r="196" spans="14:14" x14ac:dyDescent="0.3">
      <c r="N196" s="157"/>
    </row>
    <row r="197" spans="14:14" x14ac:dyDescent="0.3">
      <c r="N197" s="157"/>
    </row>
    <row r="198" spans="14:14" x14ac:dyDescent="0.3">
      <c r="N198" s="157"/>
    </row>
    <row r="199" spans="14:14" x14ac:dyDescent="0.3">
      <c r="N199" s="157"/>
    </row>
    <row r="200" spans="14:14" x14ac:dyDescent="0.3">
      <c r="N200" s="157"/>
    </row>
    <row r="201" spans="14:14" x14ac:dyDescent="0.3">
      <c r="N201" s="157"/>
    </row>
    <row r="202" spans="14:14" x14ac:dyDescent="0.3">
      <c r="N202" s="157"/>
    </row>
    <row r="203" spans="14:14" x14ac:dyDescent="0.3">
      <c r="N203" s="157"/>
    </row>
    <row r="204" spans="14:14" x14ac:dyDescent="0.3">
      <c r="N204" s="157"/>
    </row>
    <row r="205" spans="14:14" x14ac:dyDescent="0.3">
      <c r="N205" s="157"/>
    </row>
    <row r="206" spans="14:14" x14ac:dyDescent="0.3">
      <c r="N206" s="157"/>
    </row>
    <row r="207" spans="14:14" x14ac:dyDescent="0.3">
      <c r="N207" s="157"/>
    </row>
    <row r="208" spans="14:14" x14ac:dyDescent="0.3">
      <c r="N208" s="157"/>
    </row>
    <row r="209" spans="14:14" x14ac:dyDescent="0.3">
      <c r="N209" s="157"/>
    </row>
    <row r="210" spans="14:14" x14ac:dyDescent="0.3">
      <c r="N210" s="157"/>
    </row>
    <row r="211" spans="14:14" x14ac:dyDescent="0.3">
      <c r="N211" s="157"/>
    </row>
    <row r="212" spans="14:14" x14ac:dyDescent="0.3">
      <c r="N212" s="157"/>
    </row>
    <row r="213" spans="14:14" x14ac:dyDescent="0.3">
      <c r="N213" s="157"/>
    </row>
    <row r="214" spans="14:14" x14ac:dyDescent="0.3">
      <c r="N214" s="157"/>
    </row>
    <row r="215" spans="14:14" x14ac:dyDescent="0.3">
      <c r="N215" s="157"/>
    </row>
    <row r="216" spans="14:14" x14ac:dyDescent="0.3">
      <c r="N216" s="157"/>
    </row>
    <row r="217" spans="14:14" x14ac:dyDescent="0.3">
      <c r="N217" s="157"/>
    </row>
    <row r="218" spans="14:14" x14ac:dyDescent="0.3">
      <c r="N218" s="157"/>
    </row>
    <row r="219" spans="14:14" x14ac:dyDescent="0.3">
      <c r="N219" s="157"/>
    </row>
    <row r="220" spans="14:14" x14ac:dyDescent="0.3">
      <c r="N220" s="157"/>
    </row>
    <row r="221" spans="14:14" x14ac:dyDescent="0.3">
      <c r="N221" s="157"/>
    </row>
    <row r="222" spans="14:14" x14ac:dyDescent="0.3">
      <c r="N222" s="157"/>
    </row>
    <row r="223" spans="14:14" x14ac:dyDescent="0.3">
      <c r="N223" s="157"/>
    </row>
    <row r="224" spans="14:14" x14ac:dyDescent="0.3">
      <c r="N224" s="157"/>
    </row>
    <row r="225" spans="14:14" x14ac:dyDescent="0.3">
      <c r="N225" s="157"/>
    </row>
    <row r="226" spans="14:14" x14ac:dyDescent="0.3">
      <c r="N226" s="157"/>
    </row>
    <row r="227" spans="14:14" x14ac:dyDescent="0.3">
      <c r="N227" s="157"/>
    </row>
    <row r="228" spans="14:14" x14ac:dyDescent="0.3">
      <c r="N228" s="157"/>
    </row>
    <row r="229" spans="14:14" x14ac:dyDescent="0.3">
      <c r="N229" s="157"/>
    </row>
    <row r="230" spans="14:14" x14ac:dyDescent="0.3">
      <c r="N230" s="157"/>
    </row>
    <row r="231" spans="14:14" x14ac:dyDescent="0.3">
      <c r="N231" s="157"/>
    </row>
    <row r="232" spans="14:14" x14ac:dyDescent="0.3">
      <c r="N232" s="157"/>
    </row>
    <row r="233" spans="14:14" x14ac:dyDescent="0.3">
      <c r="N233" s="157"/>
    </row>
    <row r="234" spans="14:14" x14ac:dyDescent="0.3">
      <c r="N234" s="157"/>
    </row>
    <row r="235" spans="14:14" x14ac:dyDescent="0.3">
      <c r="N235" s="157"/>
    </row>
    <row r="236" spans="14:14" x14ac:dyDescent="0.3">
      <c r="N236" s="157"/>
    </row>
    <row r="237" spans="14:14" x14ac:dyDescent="0.3">
      <c r="N237" s="157"/>
    </row>
    <row r="238" spans="14:14" x14ac:dyDescent="0.3">
      <c r="N238" s="157"/>
    </row>
    <row r="239" spans="14:14" x14ac:dyDescent="0.3">
      <c r="N239" s="157"/>
    </row>
    <row r="240" spans="14:14" x14ac:dyDescent="0.3">
      <c r="N240" s="157"/>
    </row>
    <row r="241" spans="14:14" x14ac:dyDescent="0.3">
      <c r="N241" s="157"/>
    </row>
    <row r="242" spans="14:14" x14ac:dyDescent="0.3">
      <c r="N242" s="157"/>
    </row>
    <row r="243" spans="14:14" x14ac:dyDescent="0.3">
      <c r="N243" s="157"/>
    </row>
    <row r="244" spans="14:14" x14ac:dyDescent="0.3">
      <c r="N244" s="157"/>
    </row>
    <row r="245" spans="14:14" x14ac:dyDescent="0.3">
      <c r="N245" s="157"/>
    </row>
    <row r="246" spans="14:14" x14ac:dyDescent="0.3">
      <c r="N246" s="157"/>
    </row>
    <row r="247" spans="14:14" x14ac:dyDescent="0.3">
      <c r="N247" s="157"/>
    </row>
    <row r="248" spans="14:14" x14ac:dyDescent="0.3">
      <c r="N248" s="157"/>
    </row>
    <row r="249" spans="14:14" x14ac:dyDescent="0.3">
      <c r="N249" s="157"/>
    </row>
    <row r="250" spans="14:14" x14ac:dyDescent="0.3">
      <c r="N250" s="157"/>
    </row>
    <row r="251" spans="14:14" x14ac:dyDescent="0.3">
      <c r="N251" s="157"/>
    </row>
    <row r="252" spans="14:14" x14ac:dyDescent="0.3">
      <c r="N252" s="157"/>
    </row>
    <row r="253" spans="14:14" x14ac:dyDescent="0.3">
      <c r="N253" s="157"/>
    </row>
    <row r="254" spans="14:14" x14ac:dyDescent="0.3">
      <c r="N254" s="157"/>
    </row>
    <row r="255" spans="14:14" x14ac:dyDescent="0.3">
      <c r="N255" s="157"/>
    </row>
    <row r="256" spans="14:14" x14ac:dyDescent="0.3">
      <c r="N256" s="157"/>
    </row>
    <row r="257" spans="14:14" x14ac:dyDescent="0.3">
      <c r="N257" s="157"/>
    </row>
    <row r="258" spans="14:14" x14ac:dyDescent="0.3">
      <c r="N258" s="157"/>
    </row>
    <row r="259" spans="14:14" x14ac:dyDescent="0.3">
      <c r="N259" s="157"/>
    </row>
    <row r="260" spans="14:14" x14ac:dyDescent="0.3">
      <c r="N260" s="157"/>
    </row>
    <row r="261" spans="14:14" x14ac:dyDescent="0.3">
      <c r="N261" s="157"/>
    </row>
    <row r="262" spans="14:14" x14ac:dyDescent="0.3">
      <c r="N262" s="157"/>
    </row>
    <row r="263" spans="14:14" x14ac:dyDescent="0.3">
      <c r="N263" s="157"/>
    </row>
    <row r="264" spans="14:14" x14ac:dyDescent="0.3">
      <c r="N264" s="157"/>
    </row>
    <row r="265" spans="14:14" x14ac:dyDescent="0.3">
      <c r="N265" s="157"/>
    </row>
    <row r="266" spans="14:14" x14ac:dyDescent="0.3">
      <c r="N266" s="157"/>
    </row>
    <row r="267" spans="14:14" x14ac:dyDescent="0.3">
      <c r="N267" s="157"/>
    </row>
    <row r="268" spans="14:14" x14ac:dyDescent="0.3">
      <c r="N268" s="157"/>
    </row>
    <row r="269" spans="14:14" x14ac:dyDescent="0.3">
      <c r="N269" s="157"/>
    </row>
    <row r="270" spans="14:14" x14ac:dyDescent="0.3">
      <c r="N270" s="157"/>
    </row>
    <row r="271" spans="14:14" x14ac:dyDescent="0.3">
      <c r="N271" s="157"/>
    </row>
    <row r="272" spans="14:14" x14ac:dyDescent="0.3">
      <c r="N272" s="157"/>
    </row>
    <row r="273" spans="14:14" x14ac:dyDescent="0.3">
      <c r="N273" s="157"/>
    </row>
    <row r="274" spans="14:14" x14ac:dyDescent="0.3">
      <c r="N274" s="157"/>
    </row>
    <row r="275" spans="14:14" x14ac:dyDescent="0.3">
      <c r="N275" s="157"/>
    </row>
    <row r="276" spans="14:14" x14ac:dyDescent="0.3">
      <c r="N276" s="157"/>
    </row>
    <row r="277" spans="14:14" x14ac:dyDescent="0.3">
      <c r="N277" s="157"/>
    </row>
    <row r="278" spans="14:14" x14ac:dyDescent="0.3">
      <c r="N278" s="157"/>
    </row>
    <row r="279" spans="14:14" x14ac:dyDescent="0.3">
      <c r="N279" s="157"/>
    </row>
    <row r="280" spans="14:14" x14ac:dyDescent="0.3">
      <c r="N280" s="157"/>
    </row>
    <row r="281" spans="14:14" x14ac:dyDescent="0.3">
      <c r="N281" s="157"/>
    </row>
    <row r="282" spans="14:14" x14ac:dyDescent="0.3">
      <c r="N282" s="157"/>
    </row>
    <row r="283" spans="14:14" x14ac:dyDescent="0.3">
      <c r="N283" s="157"/>
    </row>
    <row r="284" spans="14:14" x14ac:dyDescent="0.3">
      <c r="N284" s="157"/>
    </row>
    <row r="285" spans="14:14" x14ac:dyDescent="0.3">
      <c r="N285" s="157"/>
    </row>
    <row r="286" spans="14:14" x14ac:dyDescent="0.3">
      <c r="N286" s="157"/>
    </row>
    <row r="287" spans="14:14" x14ac:dyDescent="0.3">
      <c r="N287" s="157"/>
    </row>
    <row r="288" spans="14:14" x14ac:dyDescent="0.3">
      <c r="N288" s="157"/>
    </row>
    <row r="289" spans="14:14" x14ac:dyDescent="0.3">
      <c r="N289" s="157"/>
    </row>
    <row r="290" spans="14:14" x14ac:dyDescent="0.3">
      <c r="N290" s="157"/>
    </row>
    <row r="291" spans="14:14" x14ac:dyDescent="0.3">
      <c r="N291" s="157"/>
    </row>
    <row r="292" spans="14:14" x14ac:dyDescent="0.3">
      <c r="N292" s="157"/>
    </row>
    <row r="293" spans="14:14" x14ac:dyDescent="0.3">
      <c r="N293" s="157"/>
    </row>
    <row r="294" spans="14:14" x14ac:dyDescent="0.3">
      <c r="N294" s="157"/>
    </row>
    <row r="295" spans="14:14" x14ac:dyDescent="0.3">
      <c r="N295" s="157"/>
    </row>
    <row r="296" spans="14:14" x14ac:dyDescent="0.3">
      <c r="N296" s="157"/>
    </row>
    <row r="297" spans="14:14" x14ac:dyDescent="0.3">
      <c r="N297" s="157"/>
    </row>
    <row r="298" spans="14:14" x14ac:dyDescent="0.3">
      <c r="N298" s="157"/>
    </row>
    <row r="299" spans="14:14" x14ac:dyDescent="0.3">
      <c r="N299" s="157"/>
    </row>
    <row r="300" spans="14:14" x14ac:dyDescent="0.3">
      <c r="N300" s="157"/>
    </row>
    <row r="301" spans="14:14" x14ac:dyDescent="0.3">
      <c r="N301" s="157"/>
    </row>
    <row r="302" spans="14:14" x14ac:dyDescent="0.3">
      <c r="N302" s="157"/>
    </row>
    <row r="303" spans="14:14" x14ac:dyDescent="0.3">
      <c r="N303" s="157"/>
    </row>
    <row r="304" spans="14:14" x14ac:dyDescent="0.3">
      <c r="N304" s="157"/>
    </row>
    <row r="305" spans="14:14" x14ac:dyDescent="0.3">
      <c r="N305" s="157"/>
    </row>
    <row r="306" spans="14:14" x14ac:dyDescent="0.3">
      <c r="N306" s="157"/>
    </row>
    <row r="307" spans="14:14" x14ac:dyDescent="0.3">
      <c r="N307" s="157"/>
    </row>
    <row r="308" spans="14:14" x14ac:dyDescent="0.3">
      <c r="N308" s="157"/>
    </row>
    <row r="309" spans="14:14" x14ac:dyDescent="0.3">
      <c r="N309" s="157"/>
    </row>
    <row r="310" spans="14:14" x14ac:dyDescent="0.3">
      <c r="N310" s="157"/>
    </row>
    <row r="311" spans="14:14" x14ac:dyDescent="0.3">
      <c r="N311" s="157"/>
    </row>
    <row r="312" spans="14:14" x14ac:dyDescent="0.3">
      <c r="N312" s="157"/>
    </row>
    <row r="313" spans="14:14" x14ac:dyDescent="0.3">
      <c r="N313" s="157"/>
    </row>
    <row r="314" spans="14:14" x14ac:dyDescent="0.3">
      <c r="N314" s="157"/>
    </row>
    <row r="315" spans="14:14" x14ac:dyDescent="0.3">
      <c r="N315" s="157"/>
    </row>
    <row r="316" spans="14:14" x14ac:dyDescent="0.3">
      <c r="N316" s="157"/>
    </row>
    <row r="317" spans="14:14" x14ac:dyDescent="0.3">
      <c r="N317" s="157"/>
    </row>
    <row r="318" spans="14:14" x14ac:dyDescent="0.3">
      <c r="N318" s="157"/>
    </row>
    <row r="319" spans="14:14" x14ac:dyDescent="0.3">
      <c r="N319" s="157"/>
    </row>
    <row r="320" spans="14:14" x14ac:dyDescent="0.3">
      <c r="N320" s="157"/>
    </row>
    <row r="321" spans="14:14" x14ac:dyDescent="0.3">
      <c r="N321" s="157"/>
    </row>
    <row r="322" spans="14:14" x14ac:dyDescent="0.3">
      <c r="N322" s="157"/>
    </row>
    <row r="323" spans="14:14" x14ac:dyDescent="0.3">
      <c r="N323" s="157"/>
    </row>
    <row r="324" spans="14:14" x14ac:dyDescent="0.3">
      <c r="N324" s="157"/>
    </row>
    <row r="325" spans="14:14" x14ac:dyDescent="0.3">
      <c r="N325" s="157"/>
    </row>
    <row r="326" spans="14:14" x14ac:dyDescent="0.3">
      <c r="N326" s="157"/>
    </row>
    <row r="327" spans="14:14" x14ac:dyDescent="0.3">
      <c r="N327" s="157"/>
    </row>
    <row r="328" spans="14:14" x14ac:dyDescent="0.3">
      <c r="N328" s="157"/>
    </row>
    <row r="329" spans="14:14" x14ac:dyDescent="0.3">
      <c r="N329" s="157"/>
    </row>
    <row r="330" spans="14:14" x14ac:dyDescent="0.3">
      <c r="N330" s="157"/>
    </row>
    <row r="331" spans="14:14" x14ac:dyDescent="0.3">
      <c r="N331" s="157"/>
    </row>
    <row r="332" spans="14:14" x14ac:dyDescent="0.3">
      <c r="N332" s="157"/>
    </row>
    <row r="333" spans="14:14" x14ac:dyDescent="0.3">
      <c r="N333" s="157"/>
    </row>
    <row r="334" spans="14:14" x14ac:dyDescent="0.3">
      <c r="N334" s="157"/>
    </row>
    <row r="335" spans="14:14" x14ac:dyDescent="0.3">
      <c r="N335" s="157"/>
    </row>
    <row r="336" spans="14:14" x14ac:dyDescent="0.3">
      <c r="N336" s="157"/>
    </row>
    <row r="337" spans="14:14" x14ac:dyDescent="0.3">
      <c r="N337" s="157"/>
    </row>
    <row r="338" spans="14:14" x14ac:dyDescent="0.3">
      <c r="N338" s="157"/>
    </row>
    <row r="339" spans="14:14" x14ac:dyDescent="0.3">
      <c r="N339" s="157"/>
    </row>
    <row r="340" spans="14:14" x14ac:dyDescent="0.3">
      <c r="N340" s="157"/>
    </row>
    <row r="341" spans="14:14" x14ac:dyDescent="0.3">
      <c r="N341" s="157"/>
    </row>
    <row r="342" spans="14:14" x14ac:dyDescent="0.3">
      <c r="N342" s="157"/>
    </row>
    <row r="343" spans="14:14" x14ac:dyDescent="0.3">
      <c r="N343" s="157"/>
    </row>
    <row r="344" spans="14:14" x14ac:dyDescent="0.3">
      <c r="N344" s="157"/>
    </row>
    <row r="345" spans="14:14" x14ac:dyDescent="0.3">
      <c r="N345" s="157"/>
    </row>
    <row r="346" spans="14:14" x14ac:dyDescent="0.3">
      <c r="N346" s="157"/>
    </row>
    <row r="347" spans="14:14" x14ac:dyDescent="0.3">
      <c r="N347" s="157"/>
    </row>
    <row r="348" spans="14:14" x14ac:dyDescent="0.3">
      <c r="N348" s="157"/>
    </row>
    <row r="349" spans="14:14" x14ac:dyDescent="0.3">
      <c r="N349" s="157"/>
    </row>
    <row r="350" spans="14:14" x14ac:dyDescent="0.3">
      <c r="N350" s="157"/>
    </row>
    <row r="351" spans="14:14" x14ac:dyDescent="0.3">
      <c r="N351" s="157"/>
    </row>
    <row r="352" spans="14:14" x14ac:dyDescent="0.3">
      <c r="N352" s="157"/>
    </row>
    <row r="353" spans="14:14" x14ac:dyDescent="0.3">
      <c r="N353" s="157"/>
    </row>
    <row r="354" spans="14:14" x14ac:dyDescent="0.3">
      <c r="N354" s="157"/>
    </row>
    <row r="355" spans="14:14" x14ac:dyDescent="0.3">
      <c r="N355" s="157"/>
    </row>
    <row r="356" spans="14:14" x14ac:dyDescent="0.3">
      <c r="N356" s="157"/>
    </row>
    <row r="357" spans="14:14" x14ac:dyDescent="0.3">
      <c r="N357" s="157"/>
    </row>
    <row r="358" spans="14:14" x14ac:dyDescent="0.3">
      <c r="N358" s="157"/>
    </row>
    <row r="359" spans="14:14" x14ac:dyDescent="0.3">
      <c r="N359" s="157"/>
    </row>
    <row r="360" spans="14:14" x14ac:dyDescent="0.3">
      <c r="N360" s="157"/>
    </row>
    <row r="361" spans="14:14" x14ac:dyDescent="0.3">
      <c r="N361" s="157"/>
    </row>
    <row r="362" spans="14:14" x14ac:dyDescent="0.3">
      <c r="N362" s="157"/>
    </row>
    <row r="363" spans="14:14" x14ac:dyDescent="0.3">
      <c r="N363" s="157"/>
    </row>
    <row r="364" spans="14:14" x14ac:dyDescent="0.3">
      <c r="N364" s="157"/>
    </row>
    <row r="365" spans="14:14" x14ac:dyDescent="0.3">
      <c r="N365" s="157"/>
    </row>
    <row r="366" spans="14:14" x14ac:dyDescent="0.3">
      <c r="N366" s="157"/>
    </row>
    <row r="367" spans="14:14" x14ac:dyDescent="0.3">
      <c r="N367" s="157"/>
    </row>
    <row r="368" spans="14:14" x14ac:dyDescent="0.3">
      <c r="N368" s="157"/>
    </row>
    <row r="369" spans="14:14" x14ac:dyDescent="0.3">
      <c r="N369" s="157"/>
    </row>
    <row r="370" spans="14:14" x14ac:dyDescent="0.3">
      <c r="N370" s="157"/>
    </row>
    <row r="371" spans="14:14" x14ac:dyDescent="0.3">
      <c r="N371" s="157"/>
    </row>
    <row r="372" spans="14:14" x14ac:dyDescent="0.3">
      <c r="N372" s="157"/>
    </row>
    <row r="373" spans="14:14" x14ac:dyDescent="0.3">
      <c r="N373" s="157"/>
    </row>
    <row r="374" spans="14:14" x14ac:dyDescent="0.3">
      <c r="N374" s="157"/>
    </row>
    <row r="375" spans="14:14" x14ac:dyDescent="0.3">
      <c r="N375" s="157"/>
    </row>
    <row r="376" spans="14:14" x14ac:dyDescent="0.3">
      <c r="N376" s="157"/>
    </row>
    <row r="377" spans="14:14" x14ac:dyDescent="0.3">
      <c r="N377" s="157"/>
    </row>
    <row r="378" spans="14:14" x14ac:dyDescent="0.3">
      <c r="N378" s="157"/>
    </row>
    <row r="379" spans="14:14" x14ac:dyDescent="0.3">
      <c r="N379" s="157"/>
    </row>
    <row r="380" spans="14:14" x14ac:dyDescent="0.3">
      <c r="N380" s="157"/>
    </row>
    <row r="381" spans="14:14" x14ac:dyDescent="0.3">
      <c r="N381" s="157"/>
    </row>
    <row r="382" spans="14:14" x14ac:dyDescent="0.3">
      <c r="N382" s="157"/>
    </row>
    <row r="383" spans="14:14" x14ac:dyDescent="0.3">
      <c r="N383" s="157"/>
    </row>
    <row r="384" spans="14:14" x14ac:dyDescent="0.3">
      <c r="N384" s="157"/>
    </row>
    <row r="385" spans="14:14" x14ac:dyDescent="0.3">
      <c r="N385" s="157"/>
    </row>
    <row r="386" spans="14:14" x14ac:dyDescent="0.3">
      <c r="N386" s="157"/>
    </row>
    <row r="387" spans="14:14" x14ac:dyDescent="0.3">
      <c r="N387" s="157"/>
    </row>
    <row r="388" spans="14:14" x14ac:dyDescent="0.3">
      <c r="N388" s="157"/>
    </row>
    <row r="389" spans="14:14" x14ac:dyDescent="0.3">
      <c r="N389" s="157"/>
    </row>
    <row r="390" spans="14:14" x14ac:dyDescent="0.3">
      <c r="N390" s="157"/>
    </row>
    <row r="391" spans="14:14" x14ac:dyDescent="0.3">
      <c r="N391" s="157"/>
    </row>
    <row r="392" spans="14:14" x14ac:dyDescent="0.3">
      <c r="N392" s="157"/>
    </row>
    <row r="393" spans="14:14" x14ac:dyDescent="0.3">
      <c r="N393" s="157"/>
    </row>
    <row r="394" spans="14:14" x14ac:dyDescent="0.3">
      <c r="N394" s="157"/>
    </row>
    <row r="395" spans="14:14" x14ac:dyDescent="0.3">
      <c r="N395" s="157"/>
    </row>
    <row r="396" spans="14:14" x14ac:dyDescent="0.3">
      <c r="N396" s="157"/>
    </row>
    <row r="397" spans="14:14" x14ac:dyDescent="0.3">
      <c r="N397" s="157"/>
    </row>
    <row r="398" spans="14:14" x14ac:dyDescent="0.3">
      <c r="N398" s="157"/>
    </row>
    <row r="399" spans="14:14" x14ac:dyDescent="0.3">
      <c r="N399" s="157"/>
    </row>
    <row r="400" spans="14:14" x14ac:dyDescent="0.3">
      <c r="N400" s="157"/>
    </row>
    <row r="401" spans="14:14" x14ac:dyDescent="0.3">
      <c r="N401" s="157"/>
    </row>
    <row r="402" spans="14:14" x14ac:dyDescent="0.3">
      <c r="N402" s="157"/>
    </row>
    <row r="403" spans="14:14" x14ac:dyDescent="0.3">
      <c r="N403" s="157"/>
    </row>
    <row r="404" spans="14:14" x14ac:dyDescent="0.3">
      <c r="N404" s="157"/>
    </row>
    <row r="405" spans="14:14" x14ac:dyDescent="0.3">
      <c r="N405" s="157"/>
    </row>
    <row r="406" spans="14:14" x14ac:dyDescent="0.3">
      <c r="N406" s="157"/>
    </row>
    <row r="407" spans="14:14" x14ac:dyDescent="0.3">
      <c r="N407" s="157"/>
    </row>
    <row r="408" spans="14:14" x14ac:dyDescent="0.3">
      <c r="N408" s="157"/>
    </row>
    <row r="409" spans="14:14" x14ac:dyDescent="0.3">
      <c r="N409" s="157"/>
    </row>
    <row r="410" spans="14:14" x14ac:dyDescent="0.3">
      <c r="N410" s="157"/>
    </row>
    <row r="411" spans="14:14" x14ac:dyDescent="0.3">
      <c r="N411" s="157"/>
    </row>
    <row r="412" spans="14:14" x14ac:dyDescent="0.3">
      <c r="N412" s="157"/>
    </row>
    <row r="413" spans="14:14" x14ac:dyDescent="0.3">
      <c r="N413" s="157"/>
    </row>
    <row r="414" spans="14:14" x14ac:dyDescent="0.3">
      <c r="N414" s="157"/>
    </row>
    <row r="415" spans="14:14" x14ac:dyDescent="0.3">
      <c r="N415" s="157"/>
    </row>
    <row r="416" spans="14:14" x14ac:dyDescent="0.3">
      <c r="N416" s="157"/>
    </row>
    <row r="417" spans="14:14" x14ac:dyDescent="0.3">
      <c r="N417" s="157"/>
    </row>
    <row r="418" spans="14:14" x14ac:dyDescent="0.3">
      <c r="N418" s="157"/>
    </row>
    <row r="419" spans="14:14" x14ac:dyDescent="0.3">
      <c r="N419" s="157"/>
    </row>
    <row r="420" spans="14:14" x14ac:dyDescent="0.3">
      <c r="N420" s="157"/>
    </row>
    <row r="421" spans="14:14" x14ac:dyDescent="0.3">
      <c r="N421" s="157"/>
    </row>
    <row r="422" spans="14:14" x14ac:dyDescent="0.3">
      <c r="N422" s="157"/>
    </row>
    <row r="423" spans="14:14" x14ac:dyDescent="0.3">
      <c r="N423" s="157"/>
    </row>
    <row r="424" spans="14:14" x14ac:dyDescent="0.3">
      <c r="N424" s="157"/>
    </row>
    <row r="425" spans="14:14" x14ac:dyDescent="0.3">
      <c r="N425" s="157"/>
    </row>
    <row r="426" spans="14:14" x14ac:dyDescent="0.3">
      <c r="N426" s="157"/>
    </row>
    <row r="427" spans="14:14" x14ac:dyDescent="0.3">
      <c r="N427" s="157"/>
    </row>
    <row r="428" spans="14:14" x14ac:dyDescent="0.3">
      <c r="N428" s="157"/>
    </row>
    <row r="429" spans="14:14" x14ac:dyDescent="0.3">
      <c r="N429" s="157"/>
    </row>
    <row r="430" spans="14:14" x14ac:dyDescent="0.3">
      <c r="N430" s="157"/>
    </row>
    <row r="431" spans="14:14" x14ac:dyDescent="0.3">
      <c r="N431" s="157"/>
    </row>
    <row r="432" spans="14:14" x14ac:dyDescent="0.3">
      <c r="N432" s="157"/>
    </row>
    <row r="433" spans="14:14" x14ac:dyDescent="0.3">
      <c r="N433" s="157"/>
    </row>
    <row r="434" spans="14:14" x14ac:dyDescent="0.3">
      <c r="N434" s="157"/>
    </row>
    <row r="435" spans="14:14" x14ac:dyDescent="0.3">
      <c r="N435" s="157"/>
    </row>
    <row r="436" spans="14:14" x14ac:dyDescent="0.3">
      <c r="N436" s="157"/>
    </row>
    <row r="437" spans="14:14" x14ac:dyDescent="0.3">
      <c r="N437" s="157"/>
    </row>
    <row r="438" spans="14:14" x14ac:dyDescent="0.3">
      <c r="N438" s="157"/>
    </row>
    <row r="439" spans="14:14" x14ac:dyDescent="0.3">
      <c r="N439" s="157"/>
    </row>
    <row r="440" spans="14:14" x14ac:dyDescent="0.3">
      <c r="N440" s="157"/>
    </row>
    <row r="441" spans="14:14" x14ac:dyDescent="0.3">
      <c r="N441" s="157"/>
    </row>
    <row r="442" spans="14:14" x14ac:dyDescent="0.3">
      <c r="N442" s="157"/>
    </row>
    <row r="443" spans="14:14" x14ac:dyDescent="0.3">
      <c r="N443" s="157"/>
    </row>
    <row r="444" spans="14:14" x14ac:dyDescent="0.3">
      <c r="N444" s="157"/>
    </row>
    <row r="445" spans="14:14" x14ac:dyDescent="0.3">
      <c r="N445" s="157"/>
    </row>
    <row r="446" spans="14:14" x14ac:dyDescent="0.3">
      <c r="N446" s="157"/>
    </row>
    <row r="447" spans="14:14" x14ac:dyDescent="0.3">
      <c r="N447" s="157"/>
    </row>
    <row r="448" spans="14:14" x14ac:dyDescent="0.3">
      <c r="N448" s="157"/>
    </row>
    <row r="449" spans="14:14" x14ac:dyDescent="0.3">
      <c r="N449" s="157"/>
    </row>
    <row r="450" spans="14:14" x14ac:dyDescent="0.3">
      <c r="N450" s="157"/>
    </row>
    <row r="451" spans="14:14" x14ac:dyDescent="0.3">
      <c r="N451" s="157"/>
    </row>
    <row r="452" spans="14:14" x14ac:dyDescent="0.3">
      <c r="N452" s="157"/>
    </row>
    <row r="453" spans="14:14" x14ac:dyDescent="0.3">
      <c r="N453" s="157"/>
    </row>
    <row r="454" spans="14:14" x14ac:dyDescent="0.3">
      <c r="N454" s="157"/>
    </row>
    <row r="455" spans="14:14" x14ac:dyDescent="0.3">
      <c r="N455" s="157"/>
    </row>
    <row r="456" spans="14:14" x14ac:dyDescent="0.3">
      <c r="N456" s="157"/>
    </row>
    <row r="457" spans="14:14" x14ac:dyDescent="0.3">
      <c r="N457" s="157"/>
    </row>
    <row r="458" spans="14:14" x14ac:dyDescent="0.3">
      <c r="N458" s="157"/>
    </row>
    <row r="459" spans="14:14" x14ac:dyDescent="0.3">
      <c r="N459" s="157"/>
    </row>
    <row r="460" spans="14:14" x14ac:dyDescent="0.3">
      <c r="N460" s="157"/>
    </row>
    <row r="461" spans="14:14" x14ac:dyDescent="0.3">
      <c r="N461" s="157"/>
    </row>
    <row r="462" spans="14:14" x14ac:dyDescent="0.3">
      <c r="N462" s="157"/>
    </row>
    <row r="463" spans="14:14" x14ac:dyDescent="0.3">
      <c r="N463" s="157"/>
    </row>
    <row r="464" spans="14:14" x14ac:dyDescent="0.3">
      <c r="N464" s="157"/>
    </row>
    <row r="465" spans="14:14" x14ac:dyDescent="0.3">
      <c r="N465" s="157"/>
    </row>
    <row r="466" spans="14:14" x14ac:dyDescent="0.3">
      <c r="N466" s="157"/>
    </row>
    <row r="467" spans="14:14" x14ac:dyDescent="0.3">
      <c r="N467" s="157"/>
    </row>
    <row r="468" spans="14:14" x14ac:dyDescent="0.3">
      <c r="N468" s="157"/>
    </row>
    <row r="469" spans="14:14" x14ac:dyDescent="0.3">
      <c r="N469" s="157"/>
    </row>
    <row r="470" spans="14:14" x14ac:dyDescent="0.3">
      <c r="N470" s="157"/>
    </row>
    <row r="471" spans="14:14" x14ac:dyDescent="0.3">
      <c r="N471" s="157"/>
    </row>
    <row r="472" spans="14:14" x14ac:dyDescent="0.3">
      <c r="N472" s="157"/>
    </row>
    <row r="473" spans="14:14" x14ac:dyDescent="0.3">
      <c r="N473" s="157"/>
    </row>
    <row r="474" spans="14:14" x14ac:dyDescent="0.3">
      <c r="N474" s="157"/>
    </row>
    <row r="475" spans="14:14" x14ac:dyDescent="0.3">
      <c r="N475" s="157"/>
    </row>
    <row r="476" spans="14:14" x14ac:dyDescent="0.3">
      <c r="N476" s="157"/>
    </row>
    <row r="477" spans="14:14" x14ac:dyDescent="0.3">
      <c r="N477" s="157"/>
    </row>
    <row r="478" spans="14:14" x14ac:dyDescent="0.3">
      <c r="N478" s="157"/>
    </row>
    <row r="479" spans="14:14" x14ac:dyDescent="0.3">
      <c r="N479" s="157"/>
    </row>
    <row r="480" spans="14:14" x14ac:dyDescent="0.3">
      <c r="N480" s="157"/>
    </row>
    <row r="481" spans="14:14" x14ac:dyDescent="0.3">
      <c r="N481" s="157"/>
    </row>
    <row r="482" spans="14:14" x14ac:dyDescent="0.3">
      <c r="N482" s="157"/>
    </row>
    <row r="483" spans="14:14" x14ac:dyDescent="0.3">
      <c r="N483" s="157"/>
    </row>
    <row r="484" spans="14:14" x14ac:dyDescent="0.3">
      <c r="N484" s="157"/>
    </row>
    <row r="485" spans="14:14" x14ac:dyDescent="0.3">
      <c r="N485" s="157"/>
    </row>
    <row r="486" spans="14:14" x14ac:dyDescent="0.3">
      <c r="N486" s="157"/>
    </row>
    <row r="487" spans="14:14" x14ac:dyDescent="0.3">
      <c r="N487" s="157"/>
    </row>
    <row r="488" spans="14:14" x14ac:dyDescent="0.3">
      <c r="N488" s="157"/>
    </row>
    <row r="489" spans="14:14" x14ac:dyDescent="0.3">
      <c r="N489" s="157"/>
    </row>
    <row r="490" spans="14:14" x14ac:dyDescent="0.3">
      <c r="N490" s="157"/>
    </row>
    <row r="491" spans="14:14" x14ac:dyDescent="0.3">
      <c r="N491" s="157"/>
    </row>
    <row r="492" spans="14:14" x14ac:dyDescent="0.3">
      <c r="N492" s="157"/>
    </row>
    <row r="493" spans="14:14" x14ac:dyDescent="0.3">
      <c r="N493" s="157"/>
    </row>
    <row r="494" spans="14:14" x14ac:dyDescent="0.3">
      <c r="N494" s="157"/>
    </row>
    <row r="495" spans="14:14" x14ac:dyDescent="0.3">
      <c r="N495" s="157"/>
    </row>
    <row r="496" spans="14:14" x14ac:dyDescent="0.3">
      <c r="N496" s="157"/>
    </row>
    <row r="497" spans="14:14" x14ac:dyDescent="0.3">
      <c r="N497" s="157"/>
    </row>
    <row r="498" spans="14:14" x14ac:dyDescent="0.3">
      <c r="N498" s="157"/>
    </row>
    <row r="499" spans="14:14" x14ac:dyDescent="0.3">
      <c r="N499" s="157"/>
    </row>
    <row r="500" spans="14:14" x14ac:dyDescent="0.3">
      <c r="N500" s="157"/>
    </row>
    <row r="501" spans="14:14" x14ac:dyDescent="0.3">
      <c r="N501" s="157"/>
    </row>
    <row r="502" spans="14:14" x14ac:dyDescent="0.3">
      <c r="N502" s="157"/>
    </row>
    <row r="503" spans="14:14" x14ac:dyDescent="0.3">
      <c r="N503" s="157"/>
    </row>
    <row r="504" spans="14:14" x14ac:dyDescent="0.3">
      <c r="N504" s="157"/>
    </row>
    <row r="505" spans="14:14" x14ac:dyDescent="0.3">
      <c r="N505" s="157"/>
    </row>
    <row r="506" spans="14:14" x14ac:dyDescent="0.3">
      <c r="N506" s="157"/>
    </row>
    <row r="507" spans="14:14" x14ac:dyDescent="0.3">
      <c r="N507" s="157"/>
    </row>
    <row r="508" spans="14:14" x14ac:dyDescent="0.3">
      <c r="N508" s="157"/>
    </row>
    <row r="509" spans="14:14" x14ac:dyDescent="0.3">
      <c r="N509" s="157"/>
    </row>
    <row r="510" spans="14:14" x14ac:dyDescent="0.3">
      <c r="N510" s="157"/>
    </row>
    <row r="511" spans="14:14" x14ac:dyDescent="0.3">
      <c r="N511" s="157"/>
    </row>
    <row r="512" spans="14:14" x14ac:dyDescent="0.3">
      <c r="N512" s="157"/>
    </row>
    <row r="513" spans="14:14" x14ac:dyDescent="0.3">
      <c r="N513" s="157"/>
    </row>
    <row r="514" spans="14:14" x14ac:dyDescent="0.3">
      <c r="N514" s="157"/>
    </row>
    <row r="515" spans="14:14" x14ac:dyDescent="0.3">
      <c r="N515" s="157"/>
    </row>
    <row r="516" spans="14:14" x14ac:dyDescent="0.3">
      <c r="N516" s="157"/>
    </row>
    <row r="517" spans="14:14" x14ac:dyDescent="0.3">
      <c r="N517" s="157"/>
    </row>
    <row r="518" spans="14:14" x14ac:dyDescent="0.3">
      <c r="N518" s="157"/>
    </row>
    <row r="519" spans="14:14" x14ac:dyDescent="0.3">
      <c r="N519" s="157"/>
    </row>
    <row r="520" spans="14:14" x14ac:dyDescent="0.3">
      <c r="N520" s="157"/>
    </row>
    <row r="521" spans="14:14" x14ac:dyDescent="0.3">
      <c r="N521" s="157"/>
    </row>
    <row r="522" spans="14:14" x14ac:dyDescent="0.3">
      <c r="N522" s="157"/>
    </row>
    <row r="523" spans="14:14" x14ac:dyDescent="0.3">
      <c r="N523" s="157"/>
    </row>
    <row r="524" spans="14:14" x14ac:dyDescent="0.3">
      <c r="N524" s="157"/>
    </row>
    <row r="525" spans="14:14" x14ac:dyDescent="0.3">
      <c r="N525" s="157"/>
    </row>
    <row r="526" spans="14:14" x14ac:dyDescent="0.3">
      <c r="N526" s="157"/>
    </row>
    <row r="527" spans="14:14" x14ac:dyDescent="0.3">
      <c r="N527" s="157"/>
    </row>
    <row r="528" spans="14:14" x14ac:dyDescent="0.3">
      <c r="N528" s="157"/>
    </row>
    <row r="529" spans="14:14" x14ac:dyDescent="0.3">
      <c r="N529" s="157"/>
    </row>
    <row r="530" spans="14:14" x14ac:dyDescent="0.3">
      <c r="N530" s="157"/>
    </row>
    <row r="531" spans="14:14" x14ac:dyDescent="0.3">
      <c r="N531" s="157"/>
    </row>
    <row r="532" spans="14:14" x14ac:dyDescent="0.3">
      <c r="N532" s="157"/>
    </row>
    <row r="533" spans="14:14" x14ac:dyDescent="0.3">
      <c r="N533" s="157"/>
    </row>
    <row r="534" spans="14:14" x14ac:dyDescent="0.3">
      <c r="N534" s="157"/>
    </row>
    <row r="535" spans="14:14" x14ac:dyDescent="0.3">
      <c r="N535" s="157"/>
    </row>
    <row r="536" spans="14:14" x14ac:dyDescent="0.3">
      <c r="N536" s="157"/>
    </row>
    <row r="537" spans="14:14" x14ac:dyDescent="0.3">
      <c r="N537" s="157"/>
    </row>
    <row r="538" spans="14:14" x14ac:dyDescent="0.3">
      <c r="N538" s="157"/>
    </row>
    <row r="539" spans="14:14" x14ac:dyDescent="0.3">
      <c r="N539" s="157"/>
    </row>
    <row r="540" spans="14:14" x14ac:dyDescent="0.3">
      <c r="N540" s="157"/>
    </row>
    <row r="541" spans="14:14" x14ac:dyDescent="0.3">
      <c r="N541" s="157"/>
    </row>
    <row r="542" spans="14:14" x14ac:dyDescent="0.3">
      <c r="N542" s="157"/>
    </row>
    <row r="543" spans="14:14" x14ac:dyDescent="0.3">
      <c r="N543" s="157"/>
    </row>
    <row r="544" spans="14:14" x14ac:dyDescent="0.3">
      <c r="N544" s="157"/>
    </row>
    <row r="545" spans="14:14" x14ac:dyDescent="0.3">
      <c r="N545" s="157"/>
    </row>
    <row r="546" spans="14:14" x14ac:dyDescent="0.3">
      <c r="N546" s="157"/>
    </row>
    <row r="547" spans="14:14" x14ac:dyDescent="0.3">
      <c r="N547" s="157"/>
    </row>
    <row r="548" spans="14:14" x14ac:dyDescent="0.3">
      <c r="N548" s="157"/>
    </row>
    <row r="549" spans="14:14" x14ac:dyDescent="0.3">
      <c r="N549" s="157"/>
    </row>
    <row r="550" spans="14:14" x14ac:dyDescent="0.3">
      <c r="N550" s="157"/>
    </row>
    <row r="551" spans="14:14" x14ac:dyDescent="0.3">
      <c r="N551" s="157"/>
    </row>
    <row r="552" spans="14:14" x14ac:dyDescent="0.3">
      <c r="N552" s="157"/>
    </row>
    <row r="553" spans="14:14" x14ac:dyDescent="0.3">
      <c r="N553" s="157"/>
    </row>
    <row r="554" spans="14:14" x14ac:dyDescent="0.3">
      <c r="N554" s="157"/>
    </row>
    <row r="555" spans="14:14" x14ac:dyDescent="0.3">
      <c r="N555" s="157"/>
    </row>
    <row r="556" spans="14:14" x14ac:dyDescent="0.3">
      <c r="N556" s="157"/>
    </row>
    <row r="557" spans="14:14" x14ac:dyDescent="0.3">
      <c r="N557" s="157"/>
    </row>
    <row r="558" spans="14:14" x14ac:dyDescent="0.3">
      <c r="N558" s="157"/>
    </row>
    <row r="559" spans="14:14" x14ac:dyDescent="0.3">
      <c r="N559" s="157"/>
    </row>
    <row r="560" spans="14:14" x14ac:dyDescent="0.3">
      <c r="N560" s="157"/>
    </row>
    <row r="561" spans="14:14" x14ac:dyDescent="0.3">
      <c r="N561" s="157"/>
    </row>
    <row r="562" spans="14:14" x14ac:dyDescent="0.3">
      <c r="N562" s="157"/>
    </row>
    <row r="563" spans="14:14" x14ac:dyDescent="0.3">
      <c r="N563" s="157"/>
    </row>
    <row r="564" spans="14:14" x14ac:dyDescent="0.3">
      <c r="N564" s="157"/>
    </row>
    <row r="565" spans="14:14" x14ac:dyDescent="0.3">
      <c r="N565" s="157"/>
    </row>
    <row r="566" spans="14:14" x14ac:dyDescent="0.3">
      <c r="N566" s="157"/>
    </row>
    <row r="567" spans="14:14" x14ac:dyDescent="0.3">
      <c r="N567" s="157"/>
    </row>
    <row r="568" spans="14:14" x14ac:dyDescent="0.3">
      <c r="N568" s="157"/>
    </row>
    <row r="569" spans="14:14" x14ac:dyDescent="0.3">
      <c r="N569" s="157"/>
    </row>
    <row r="570" spans="14:14" x14ac:dyDescent="0.3">
      <c r="N570" s="157"/>
    </row>
    <row r="571" spans="14:14" x14ac:dyDescent="0.3">
      <c r="N571" s="157"/>
    </row>
    <row r="572" spans="14:14" x14ac:dyDescent="0.3">
      <c r="N572" s="157"/>
    </row>
    <row r="573" spans="14:14" x14ac:dyDescent="0.3">
      <c r="N573" s="157"/>
    </row>
    <row r="574" spans="14:14" x14ac:dyDescent="0.3">
      <c r="N574" s="157"/>
    </row>
    <row r="575" spans="14:14" x14ac:dyDescent="0.3">
      <c r="N575" s="157"/>
    </row>
    <row r="576" spans="14:14" x14ac:dyDescent="0.3">
      <c r="N576" s="157"/>
    </row>
    <row r="577" spans="14:14" x14ac:dyDescent="0.3">
      <c r="N577" s="157"/>
    </row>
    <row r="578" spans="14:14" x14ac:dyDescent="0.3">
      <c r="N578" s="157"/>
    </row>
    <row r="579" spans="14:14" x14ac:dyDescent="0.3">
      <c r="N579" s="157"/>
    </row>
    <row r="580" spans="14:14" x14ac:dyDescent="0.3">
      <c r="N580" s="157"/>
    </row>
    <row r="581" spans="14:14" x14ac:dyDescent="0.3">
      <c r="N581" s="157"/>
    </row>
    <row r="582" spans="14:14" x14ac:dyDescent="0.3">
      <c r="N582" s="157"/>
    </row>
    <row r="583" spans="14:14" x14ac:dyDescent="0.3">
      <c r="N583" s="157"/>
    </row>
    <row r="584" spans="14:14" x14ac:dyDescent="0.3">
      <c r="N584" s="157"/>
    </row>
    <row r="585" spans="14:14" x14ac:dyDescent="0.3">
      <c r="N585" s="157"/>
    </row>
    <row r="586" spans="14:14" x14ac:dyDescent="0.3">
      <c r="N586" s="157"/>
    </row>
    <row r="587" spans="14:14" x14ac:dyDescent="0.3">
      <c r="N587" s="157"/>
    </row>
    <row r="588" spans="14:14" x14ac:dyDescent="0.3">
      <c r="N588" s="157"/>
    </row>
    <row r="589" spans="14:14" x14ac:dyDescent="0.3">
      <c r="N589" s="157"/>
    </row>
    <row r="590" spans="14:14" x14ac:dyDescent="0.3">
      <c r="N590" s="157"/>
    </row>
    <row r="591" spans="14:14" x14ac:dyDescent="0.3">
      <c r="N591" s="157"/>
    </row>
    <row r="592" spans="14:14" x14ac:dyDescent="0.3">
      <c r="N592" s="157"/>
    </row>
    <row r="593" spans="14:14" x14ac:dyDescent="0.3">
      <c r="N593" s="157"/>
    </row>
    <row r="594" spans="14:14" x14ac:dyDescent="0.3">
      <c r="N594" s="157"/>
    </row>
    <row r="595" spans="14:14" x14ac:dyDescent="0.3">
      <c r="N595" s="157"/>
    </row>
    <row r="596" spans="14:14" x14ac:dyDescent="0.3">
      <c r="N596" s="157"/>
    </row>
    <row r="597" spans="14:14" x14ac:dyDescent="0.3">
      <c r="N597" s="157"/>
    </row>
    <row r="598" spans="14:14" x14ac:dyDescent="0.3">
      <c r="N598" s="157"/>
    </row>
    <row r="599" spans="14:14" x14ac:dyDescent="0.3">
      <c r="N599" s="157"/>
    </row>
    <row r="600" spans="14:14" x14ac:dyDescent="0.3">
      <c r="N600" s="157"/>
    </row>
    <row r="601" spans="14:14" x14ac:dyDescent="0.3">
      <c r="N601" s="157"/>
    </row>
    <row r="602" spans="14:14" x14ac:dyDescent="0.3">
      <c r="N602" s="157"/>
    </row>
    <row r="603" spans="14:14" x14ac:dyDescent="0.3">
      <c r="N603" s="157"/>
    </row>
    <row r="604" spans="14:14" x14ac:dyDescent="0.3">
      <c r="N604" s="157"/>
    </row>
    <row r="605" spans="14:14" x14ac:dyDescent="0.3">
      <c r="N605" s="157"/>
    </row>
    <row r="606" spans="14:14" x14ac:dyDescent="0.3">
      <c r="N606" s="157"/>
    </row>
    <row r="607" spans="14:14" x14ac:dyDescent="0.3">
      <c r="N607" s="157"/>
    </row>
    <row r="608" spans="14:14" x14ac:dyDescent="0.3">
      <c r="N608" s="157"/>
    </row>
    <row r="609" spans="14:14" x14ac:dyDescent="0.3">
      <c r="N609" s="157"/>
    </row>
    <row r="610" spans="14:14" x14ac:dyDescent="0.3">
      <c r="N610" s="157"/>
    </row>
    <row r="611" spans="14:14" x14ac:dyDescent="0.3">
      <c r="N611" s="157"/>
    </row>
    <row r="612" spans="14:14" x14ac:dyDescent="0.3">
      <c r="N612" s="157"/>
    </row>
    <row r="613" spans="14:14" x14ac:dyDescent="0.3">
      <c r="N613" s="157"/>
    </row>
    <row r="614" spans="14:14" x14ac:dyDescent="0.3">
      <c r="N614" s="157"/>
    </row>
    <row r="615" spans="14:14" x14ac:dyDescent="0.3">
      <c r="N615" s="157"/>
    </row>
    <row r="616" spans="14:14" x14ac:dyDescent="0.3">
      <c r="N616" s="157"/>
    </row>
    <row r="617" spans="14:14" x14ac:dyDescent="0.3">
      <c r="N617" s="157"/>
    </row>
    <row r="618" spans="14:14" x14ac:dyDescent="0.3">
      <c r="N618" s="157"/>
    </row>
    <row r="619" spans="14:14" x14ac:dyDescent="0.3">
      <c r="N619" s="157"/>
    </row>
    <row r="620" spans="14:14" x14ac:dyDescent="0.3">
      <c r="N620" s="157"/>
    </row>
    <row r="621" spans="14:14" x14ac:dyDescent="0.3">
      <c r="N621" s="157"/>
    </row>
    <row r="622" spans="14:14" x14ac:dyDescent="0.3">
      <c r="N622" s="157"/>
    </row>
    <row r="623" spans="14:14" x14ac:dyDescent="0.3">
      <c r="N623" s="157"/>
    </row>
    <row r="624" spans="14:14" x14ac:dyDescent="0.3">
      <c r="N624" s="157"/>
    </row>
    <row r="625" spans="14:14" x14ac:dyDescent="0.3">
      <c r="N625" s="157"/>
    </row>
    <row r="626" spans="14:14" x14ac:dyDescent="0.3">
      <c r="N626" s="157"/>
    </row>
    <row r="627" spans="14:14" x14ac:dyDescent="0.3">
      <c r="N627" s="157"/>
    </row>
    <row r="628" spans="14:14" x14ac:dyDescent="0.3">
      <c r="N628" s="157"/>
    </row>
    <row r="629" spans="14:14" x14ac:dyDescent="0.3">
      <c r="N629" s="157"/>
    </row>
    <row r="630" spans="14:14" x14ac:dyDescent="0.3">
      <c r="N630" s="157"/>
    </row>
    <row r="631" spans="14:14" x14ac:dyDescent="0.3">
      <c r="N631" s="157"/>
    </row>
    <row r="632" spans="14:14" x14ac:dyDescent="0.3">
      <c r="N632" s="157"/>
    </row>
    <row r="633" spans="14:14" x14ac:dyDescent="0.3">
      <c r="N633" s="157"/>
    </row>
    <row r="634" spans="14:14" x14ac:dyDescent="0.3">
      <c r="N634" s="157"/>
    </row>
    <row r="635" spans="14:14" x14ac:dyDescent="0.3">
      <c r="N635" s="157"/>
    </row>
    <row r="636" spans="14:14" x14ac:dyDescent="0.3">
      <c r="N636" s="157"/>
    </row>
    <row r="637" spans="14:14" x14ac:dyDescent="0.3">
      <c r="N637" s="157"/>
    </row>
    <row r="638" spans="14:14" x14ac:dyDescent="0.3">
      <c r="N638" s="157"/>
    </row>
    <row r="639" spans="14:14" x14ac:dyDescent="0.3">
      <c r="N639" s="157"/>
    </row>
    <row r="640" spans="14:14" x14ac:dyDescent="0.3">
      <c r="N640" s="157"/>
    </row>
    <row r="641" spans="14:14" x14ac:dyDescent="0.3">
      <c r="N641" s="157"/>
    </row>
    <row r="642" spans="14:14" x14ac:dyDescent="0.3">
      <c r="N642" s="157"/>
    </row>
    <row r="643" spans="14:14" x14ac:dyDescent="0.3">
      <c r="N643" s="157"/>
    </row>
    <row r="644" spans="14:14" x14ac:dyDescent="0.3">
      <c r="N644" s="157"/>
    </row>
    <row r="645" spans="14:14" x14ac:dyDescent="0.3">
      <c r="N645" s="157"/>
    </row>
    <row r="646" spans="14:14" x14ac:dyDescent="0.3">
      <c r="N646" s="157"/>
    </row>
    <row r="647" spans="14:14" x14ac:dyDescent="0.3">
      <c r="N647" s="157"/>
    </row>
    <row r="648" spans="14:14" x14ac:dyDescent="0.3">
      <c r="N648" s="157"/>
    </row>
    <row r="649" spans="14:14" x14ac:dyDescent="0.3">
      <c r="N649" s="157"/>
    </row>
    <row r="650" spans="14:14" x14ac:dyDescent="0.3">
      <c r="N650" s="157"/>
    </row>
    <row r="651" spans="14:14" x14ac:dyDescent="0.3">
      <c r="N651" s="157"/>
    </row>
    <row r="652" spans="14:14" x14ac:dyDescent="0.3">
      <c r="N652" s="157"/>
    </row>
    <row r="653" spans="14:14" x14ac:dyDescent="0.3">
      <c r="N653" s="157"/>
    </row>
    <row r="654" spans="14:14" x14ac:dyDescent="0.3">
      <c r="N654" s="157"/>
    </row>
    <row r="655" spans="14:14" x14ac:dyDescent="0.3">
      <c r="N655" s="157"/>
    </row>
    <row r="656" spans="14:14" x14ac:dyDescent="0.3">
      <c r="N656" s="157"/>
    </row>
    <row r="657" spans="14:14" x14ac:dyDescent="0.3">
      <c r="N657" s="157"/>
    </row>
    <row r="658" spans="14:14" x14ac:dyDescent="0.3">
      <c r="N658" s="157"/>
    </row>
    <row r="659" spans="14:14" x14ac:dyDescent="0.3">
      <c r="N659" s="157"/>
    </row>
    <row r="660" spans="14:14" x14ac:dyDescent="0.3">
      <c r="N660" s="157"/>
    </row>
    <row r="661" spans="14:14" x14ac:dyDescent="0.3">
      <c r="N661" s="157"/>
    </row>
    <row r="662" spans="14:14" x14ac:dyDescent="0.3">
      <c r="N662" s="157"/>
    </row>
    <row r="663" spans="14:14" x14ac:dyDescent="0.3">
      <c r="N663" s="157"/>
    </row>
    <row r="664" spans="14:14" x14ac:dyDescent="0.3">
      <c r="N664" s="157"/>
    </row>
    <row r="665" spans="14:14" x14ac:dyDescent="0.3">
      <c r="N665" s="157"/>
    </row>
    <row r="666" spans="14:14" x14ac:dyDescent="0.3">
      <c r="N666" s="157"/>
    </row>
    <row r="667" spans="14:14" x14ac:dyDescent="0.3">
      <c r="N667" s="157"/>
    </row>
    <row r="668" spans="14:14" x14ac:dyDescent="0.3">
      <c r="N668" s="157"/>
    </row>
    <row r="669" spans="14:14" x14ac:dyDescent="0.3">
      <c r="N669" s="157"/>
    </row>
    <row r="670" spans="14:14" x14ac:dyDescent="0.3">
      <c r="N670" s="157"/>
    </row>
    <row r="671" spans="14:14" x14ac:dyDescent="0.3">
      <c r="N671" s="157"/>
    </row>
    <row r="672" spans="14:14" x14ac:dyDescent="0.3">
      <c r="N672" s="157"/>
    </row>
    <row r="673" spans="14:14" x14ac:dyDescent="0.3">
      <c r="N673" s="157"/>
    </row>
    <row r="674" spans="14:14" x14ac:dyDescent="0.3">
      <c r="N674" s="157"/>
    </row>
    <row r="675" spans="14:14" x14ac:dyDescent="0.3">
      <c r="N675" s="157"/>
    </row>
    <row r="676" spans="14:14" x14ac:dyDescent="0.3">
      <c r="N676" s="157"/>
    </row>
    <row r="677" spans="14:14" x14ac:dyDescent="0.3">
      <c r="N677" s="157"/>
    </row>
    <row r="678" spans="14:14" x14ac:dyDescent="0.3">
      <c r="N678" s="157"/>
    </row>
    <row r="679" spans="14:14" x14ac:dyDescent="0.3">
      <c r="N679" s="157"/>
    </row>
    <row r="680" spans="14:14" x14ac:dyDescent="0.3">
      <c r="N680" s="157"/>
    </row>
    <row r="681" spans="14:14" x14ac:dyDescent="0.3">
      <c r="N681" s="157"/>
    </row>
    <row r="682" spans="14:14" x14ac:dyDescent="0.3">
      <c r="N682" s="157"/>
    </row>
    <row r="683" spans="14:14" x14ac:dyDescent="0.3">
      <c r="N683" s="157"/>
    </row>
    <row r="684" spans="14:14" x14ac:dyDescent="0.3">
      <c r="N684" s="157"/>
    </row>
    <row r="685" spans="14:14" x14ac:dyDescent="0.3">
      <c r="N685" s="157"/>
    </row>
    <row r="686" spans="14:14" x14ac:dyDescent="0.3">
      <c r="N686" s="157"/>
    </row>
    <row r="687" spans="14:14" x14ac:dyDescent="0.3">
      <c r="N687" s="157"/>
    </row>
    <row r="688" spans="14:14" x14ac:dyDescent="0.3">
      <c r="N688" s="157"/>
    </row>
    <row r="689" spans="14:14" x14ac:dyDescent="0.3">
      <c r="N689" s="157"/>
    </row>
    <row r="690" spans="14:14" x14ac:dyDescent="0.3">
      <c r="N690" s="157"/>
    </row>
    <row r="691" spans="14:14" x14ac:dyDescent="0.3">
      <c r="N691" s="157"/>
    </row>
    <row r="692" spans="14:14" x14ac:dyDescent="0.3">
      <c r="N692" s="157"/>
    </row>
    <row r="693" spans="14:14" x14ac:dyDescent="0.3">
      <c r="N693" s="157"/>
    </row>
    <row r="694" spans="14:14" x14ac:dyDescent="0.3">
      <c r="N694" s="157"/>
    </row>
    <row r="695" spans="14:14" x14ac:dyDescent="0.3">
      <c r="N695" s="157"/>
    </row>
    <row r="696" spans="14:14" x14ac:dyDescent="0.3">
      <c r="N696" s="157"/>
    </row>
    <row r="697" spans="14:14" x14ac:dyDescent="0.3">
      <c r="N697" s="157"/>
    </row>
    <row r="698" spans="14:14" x14ac:dyDescent="0.3">
      <c r="N698" s="157"/>
    </row>
    <row r="699" spans="14:14" x14ac:dyDescent="0.3">
      <c r="N699" s="157"/>
    </row>
    <row r="700" spans="14:14" x14ac:dyDescent="0.3">
      <c r="N700" s="157"/>
    </row>
    <row r="701" spans="14:14" x14ac:dyDescent="0.3">
      <c r="N701" s="157"/>
    </row>
    <row r="702" spans="14:14" x14ac:dyDescent="0.3">
      <c r="N702" s="157"/>
    </row>
    <row r="703" spans="14:14" x14ac:dyDescent="0.3">
      <c r="N703" s="157"/>
    </row>
    <row r="704" spans="14:14" x14ac:dyDescent="0.3">
      <c r="N704" s="157"/>
    </row>
    <row r="705" spans="14:14" x14ac:dyDescent="0.3">
      <c r="N705" s="157"/>
    </row>
    <row r="706" spans="14:14" x14ac:dyDescent="0.3">
      <c r="N706" s="157"/>
    </row>
    <row r="707" spans="14:14" x14ac:dyDescent="0.3">
      <c r="N707" s="157"/>
    </row>
    <row r="708" spans="14:14" x14ac:dyDescent="0.3">
      <c r="N708" s="157"/>
    </row>
    <row r="709" spans="14:14" x14ac:dyDescent="0.3">
      <c r="N709" s="157"/>
    </row>
    <row r="710" spans="14:14" x14ac:dyDescent="0.3">
      <c r="N710" s="157"/>
    </row>
    <row r="711" spans="14:14" x14ac:dyDescent="0.3">
      <c r="N711" s="157"/>
    </row>
    <row r="712" spans="14:14" x14ac:dyDescent="0.3">
      <c r="N712" s="157"/>
    </row>
    <row r="713" spans="14:14" x14ac:dyDescent="0.3">
      <c r="N713" s="157"/>
    </row>
    <row r="714" spans="14:14" x14ac:dyDescent="0.3">
      <c r="N714" s="157"/>
    </row>
    <row r="715" spans="14:14" x14ac:dyDescent="0.3">
      <c r="N715" s="157"/>
    </row>
    <row r="716" spans="14:14" x14ac:dyDescent="0.3">
      <c r="N716" s="157"/>
    </row>
    <row r="717" spans="14:14" x14ac:dyDescent="0.3">
      <c r="N717" s="157"/>
    </row>
    <row r="718" spans="14:14" x14ac:dyDescent="0.3">
      <c r="N718" s="157"/>
    </row>
    <row r="719" spans="14:14" x14ac:dyDescent="0.3">
      <c r="N719" s="157"/>
    </row>
    <row r="720" spans="14:14" x14ac:dyDescent="0.3">
      <c r="N720" s="157"/>
    </row>
    <row r="721" spans="14:14" x14ac:dyDescent="0.3">
      <c r="N721" s="157"/>
    </row>
    <row r="722" spans="14:14" x14ac:dyDescent="0.3">
      <c r="N722" s="157"/>
    </row>
    <row r="723" spans="14:14" x14ac:dyDescent="0.3">
      <c r="N723" s="157"/>
    </row>
    <row r="724" spans="14:14" x14ac:dyDescent="0.3">
      <c r="N724" s="157"/>
    </row>
    <row r="725" spans="14:14" x14ac:dyDescent="0.3">
      <c r="N725" s="157"/>
    </row>
    <row r="726" spans="14:14" x14ac:dyDescent="0.3">
      <c r="N726" s="157"/>
    </row>
    <row r="727" spans="14:14" x14ac:dyDescent="0.3">
      <c r="N727" s="157"/>
    </row>
    <row r="728" spans="14:14" x14ac:dyDescent="0.3">
      <c r="N728" s="157"/>
    </row>
    <row r="729" spans="14:14" x14ac:dyDescent="0.3">
      <c r="N729" s="157"/>
    </row>
    <row r="730" spans="14:14" x14ac:dyDescent="0.3">
      <c r="N730" s="157"/>
    </row>
    <row r="731" spans="14:14" x14ac:dyDescent="0.3">
      <c r="N731" s="157"/>
    </row>
    <row r="732" spans="14:14" x14ac:dyDescent="0.3">
      <c r="N732" s="157"/>
    </row>
    <row r="733" spans="14:14" x14ac:dyDescent="0.3">
      <c r="N733" s="157"/>
    </row>
    <row r="734" spans="14:14" x14ac:dyDescent="0.3">
      <c r="N734" s="157"/>
    </row>
    <row r="735" spans="14:14" x14ac:dyDescent="0.3">
      <c r="N735" s="157"/>
    </row>
    <row r="736" spans="14:14" x14ac:dyDescent="0.3">
      <c r="N736" s="157"/>
    </row>
    <row r="737" spans="14:14" x14ac:dyDescent="0.3">
      <c r="N737" s="157"/>
    </row>
    <row r="738" spans="14:14" x14ac:dyDescent="0.3">
      <c r="N738" s="157"/>
    </row>
    <row r="739" spans="14:14" x14ac:dyDescent="0.3">
      <c r="N739" s="157"/>
    </row>
    <row r="740" spans="14:14" x14ac:dyDescent="0.3">
      <c r="N740" s="157"/>
    </row>
    <row r="741" spans="14:14" x14ac:dyDescent="0.3">
      <c r="N741" s="157"/>
    </row>
    <row r="742" spans="14:14" x14ac:dyDescent="0.3">
      <c r="N742" s="157"/>
    </row>
    <row r="743" spans="14:14" x14ac:dyDescent="0.3">
      <c r="N743" s="157"/>
    </row>
    <row r="744" spans="14:14" x14ac:dyDescent="0.3">
      <c r="N744" s="157"/>
    </row>
    <row r="745" spans="14:14" x14ac:dyDescent="0.3">
      <c r="N745" s="157"/>
    </row>
    <row r="746" spans="14:14" x14ac:dyDescent="0.3">
      <c r="N746" s="157"/>
    </row>
    <row r="747" spans="14:14" x14ac:dyDescent="0.3">
      <c r="N747" s="157"/>
    </row>
    <row r="748" spans="14:14" x14ac:dyDescent="0.3">
      <c r="N748" s="157"/>
    </row>
    <row r="749" spans="14:14" x14ac:dyDescent="0.3">
      <c r="N749" s="157"/>
    </row>
    <row r="750" spans="14:14" x14ac:dyDescent="0.3">
      <c r="N750" s="157"/>
    </row>
    <row r="751" spans="14:14" x14ac:dyDescent="0.3">
      <c r="N751" s="157"/>
    </row>
    <row r="752" spans="14:14" x14ac:dyDescent="0.3">
      <c r="N752" s="157"/>
    </row>
    <row r="753" spans="14:14" x14ac:dyDescent="0.3">
      <c r="N753" s="157"/>
    </row>
    <row r="754" spans="14:14" x14ac:dyDescent="0.3">
      <c r="N754" s="157"/>
    </row>
    <row r="755" spans="14:14" x14ac:dyDescent="0.3">
      <c r="N755" s="157"/>
    </row>
    <row r="756" spans="14:14" x14ac:dyDescent="0.3">
      <c r="N756" s="157"/>
    </row>
    <row r="757" spans="14:14" x14ac:dyDescent="0.3">
      <c r="N757" s="157"/>
    </row>
    <row r="758" spans="14:14" x14ac:dyDescent="0.3">
      <c r="N758" s="157"/>
    </row>
    <row r="759" spans="14:14" x14ac:dyDescent="0.3">
      <c r="N759" s="157"/>
    </row>
    <row r="760" spans="14:14" x14ac:dyDescent="0.3">
      <c r="N760" s="157"/>
    </row>
    <row r="761" spans="14:14" x14ac:dyDescent="0.3">
      <c r="N761" s="157"/>
    </row>
    <row r="762" spans="14:14" x14ac:dyDescent="0.3">
      <c r="N762" s="157"/>
    </row>
    <row r="763" spans="14:14" x14ac:dyDescent="0.3">
      <c r="N763" s="157"/>
    </row>
    <row r="764" spans="14:14" x14ac:dyDescent="0.3">
      <c r="N764" s="157"/>
    </row>
    <row r="765" spans="14:14" x14ac:dyDescent="0.3">
      <c r="N765" s="157"/>
    </row>
    <row r="766" spans="14:14" x14ac:dyDescent="0.3">
      <c r="N766" s="157"/>
    </row>
    <row r="767" spans="14:14" x14ac:dyDescent="0.3">
      <c r="N767" s="157"/>
    </row>
    <row r="768" spans="14:14" x14ac:dyDescent="0.3">
      <c r="N768" s="157"/>
    </row>
    <row r="769" spans="14:14" x14ac:dyDescent="0.3">
      <c r="N769" s="157"/>
    </row>
    <row r="770" spans="14:14" x14ac:dyDescent="0.3">
      <c r="N770" s="157"/>
    </row>
    <row r="771" spans="14:14" x14ac:dyDescent="0.3">
      <c r="N771" s="157"/>
    </row>
    <row r="772" spans="14:14" x14ac:dyDescent="0.3">
      <c r="N772" s="157"/>
    </row>
    <row r="773" spans="14:14" x14ac:dyDescent="0.3">
      <c r="N773" s="157"/>
    </row>
    <row r="774" spans="14:14" x14ac:dyDescent="0.3">
      <c r="N774" s="157"/>
    </row>
    <row r="775" spans="14:14" x14ac:dyDescent="0.3">
      <c r="N775" s="157"/>
    </row>
    <row r="776" spans="14:14" x14ac:dyDescent="0.3">
      <c r="N776" s="157"/>
    </row>
    <row r="777" spans="14:14" x14ac:dyDescent="0.3">
      <c r="N777" s="157"/>
    </row>
    <row r="778" spans="14:14" x14ac:dyDescent="0.3">
      <c r="N778" s="157"/>
    </row>
    <row r="779" spans="14:14" x14ac:dyDescent="0.3">
      <c r="N779" s="157"/>
    </row>
    <row r="780" spans="14:14" x14ac:dyDescent="0.3">
      <c r="N780" s="157"/>
    </row>
    <row r="781" spans="14:14" x14ac:dyDescent="0.3">
      <c r="N781" s="157"/>
    </row>
    <row r="782" spans="14:14" x14ac:dyDescent="0.3">
      <c r="N782" s="157"/>
    </row>
    <row r="783" spans="14:14" x14ac:dyDescent="0.3">
      <c r="N783" s="157"/>
    </row>
    <row r="784" spans="14:14" x14ac:dyDescent="0.3">
      <c r="N784" s="157"/>
    </row>
    <row r="785" spans="14:14" x14ac:dyDescent="0.3">
      <c r="N785" s="157"/>
    </row>
    <row r="786" spans="14:14" x14ac:dyDescent="0.3">
      <c r="N786" s="157"/>
    </row>
    <row r="787" spans="14:14" x14ac:dyDescent="0.3">
      <c r="N787" s="157"/>
    </row>
    <row r="788" spans="14:14" x14ac:dyDescent="0.3">
      <c r="N788" s="157"/>
    </row>
    <row r="789" spans="14:14" x14ac:dyDescent="0.3">
      <c r="N789" s="157"/>
    </row>
    <row r="790" spans="14:14" x14ac:dyDescent="0.3">
      <c r="N790" s="157"/>
    </row>
    <row r="791" spans="14:14" x14ac:dyDescent="0.3">
      <c r="N791" s="157"/>
    </row>
    <row r="792" spans="14:14" x14ac:dyDescent="0.3">
      <c r="N792" s="157"/>
    </row>
    <row r="793" spans="14:14" x14ac:dyDescent="0.3">
      <c r="N793" s="157"/>
    </row>
    <row r="794" spans="14:14" x14ac:dyDescent="0.3">
      <c r="N794" s="157"/>
    </row>
    <row r="795" spans="14:14" x14ac:dyDescent="0.3">
      <c r="N795" s="157"/>
    </row>
    <row r="796" spans="14:14" x14ac:dyDescent="0.3">
      <c r="N796" s="157"/>
    </row>
    <row r="797" spans="14:14" x14ac:dyDescent="0.3">
      <c r="N797" s="157"/>
    </row>
    <row r="798" spans="14:14" x14ac:dyDescent="0.3">
      <c r="N798" s="157"/>
    </row>
    <row r="799" spans="14:14" x14ac:dyDescent="0.3">
      <c r="N799" s="157"/>
    </row>
    <row r="800" spans="14:14" x14ac:dyDescent="0.3">
      <c r="N800" s="157"/>
    </row>
    <row r="801" spans="14:14" x14ac:dyDescent="0.3">
      <c r="N801" s="157"/>
    </row>
    <row r="802" spans="14:14" x14ac:dyDescent="0.3">
      <c r="N802" s="157"/>
    </row>
    <row r="803" spans="14:14" x14ac:dyDescent="0.3">
      <c r="N803" s="157"/>
    </row>
    <row r="804" spans="14:14" x14ac:dyDescent="0.3">
      <c r="N804" s="157"/>
    </row>
    <row r="805" spans="14:14" x14ac:dyDescent="0.3">
      <c r="N805" s="157"/>
    </row>
    <row r="806" spans="14:14" x14ac:dyDescent="0.3">
      <c r="N806" s="157"/>
    </row>
    <row r="807" spans="14:14" x14ac:dyDescent="0.3">
      <c r="N807" s="157"/>
    </row>
    <row r="808" spans="14:14" x14ac:dyDescent="0.3">
      <c r="N808" s="157"/>
    </row>
    <row r="809" spans="14:14" x14ac:dyDescent="0.3">
      <c r="N809" s="157"/>
    </row>
    <row r="810" spans="14:14" x14ac:dyDescent="0.3">
      <c r="N810" s="157"/>
    </row>
    <row r="811" spans="14:14" x14ac:dyDescent="0.3">
      <c r="N811" s="157"/>
    </row>
    <row r="812" spans="14:14" x14ac:dyDescent="0.3">
      <c r="N812" s="157"/>
    </row>
    <row r="813" spans="14:14" x14ac:dyDescent="0.3">
      <c r="N813" s="157"/>
    </row>
    <row r="814" spans="14:14" x14ac:dyDescent="0.3">
      <c r="N814" s="157"/>
    </row>
    <row r="815" spans="14:14" x14ac:dyDescent="0.3">
      <c r="N815" s="157"/>
    </row>
    <row r="816" spans="14:14" x14ac:dyDescent="0.3">
      <c r="N816" s="157"/>
    </row>
    <row r="817" spans="14:14" x14ac:dyDescent="0.3">
      <c r="N817" s="157"/>
    </row>
    <row r="818" spans="14:14" x14ac:dyDescent="0.3">
      <c r="N818" s="157"/>
    </row>
    <row r="819" spans="14:14" x14ac:dyDescent="0.3">
      <c r="N819" s="157"/>
    </row>
    <row r="820" spans="14:14" x14ac:dyDescent="0.3">
      <c r="N820" s="157"/>
    </row>
    <row r="821" spans="14:14" x14ac:dyDescent="0.3">
      <c r="N821" s="157"/>
    </row>
    <row r="822" spans="14:14" x14ac:dyDescent="0.3">
      <c r="N822" s="157"/>
    </row>
    <row r="823" spans="14:14" x14ac:dyDescent="0.3">
      <c r="N823" s="157"/>
    </row>
    <row r="824" spans="14:14" x14ac:dyDescent="0.3">
      <c r="N824" s="157"/>
    </row>
    <row r="825" spans="14:14" x14ac:dyDescent="0.3">
      <c r="N825" s="157"/>
    </row>
    <row r="826" spans="14:14" x14ac:dyDescent="0.3">
      <c r="N826" s="157"/>
    </row>
    <row r="827" spans="14:14" x14ac:dyDescent="0.3">
      <c r="N827" s="157"/>
    </row>
    <row r="828" spans="14:14" x14ac:dyDescent="0.3">
      <c r="N828" s="157"/>
    </row>
    <row r="829" spans="14:14" x14ac:dyDescent="0.3">
      <c r="N829" s="157"/>
    </row>
    <row r="830" spans="14:14" x14ac:dyDescent="0.3">
      <c r="N830" s="157"/>
    </row>
    <row r="831" spans="14:14" x14ac:dyDescent="0.3">
      <c r="N831" s="157"/>
    </row>
    <row r="832" spans="14:14" x14ac:dyDescent="0.3">
      <c r="N832" s="157"/>
    </row>
    <row r="833" spans="14:14" x14ac:dyDescent="0.3">
      <c r="N833" s="157"/>
    </row>
    <row r="834" spans="14:14" x14ac:dyDescent="0.3">
      <c r="N834" s="157"/>
    </row>
    <row r="835" spans="14:14" x14ac:dyDescent="0.3">
      <c r="N835" s="157"/>
    </row>
    <row r="836" spans="14:14" x14ac:dyDescent="0.3">
      <c r="N836" s="157"/>
    </row>
    <row r="837" spans="14:14" x14ac:dyDescent="0.3">
      <c r="N837" s="157"/>
    </row>
    <row r="838" spans="14:14" x14ac:dyDescent="0.3">
      <c r="N838" s="157"/>
    </row>
    <row r="839" spans="14:14" x14ac:dyDescent="0.3">
      <c r="N839" s="157"/>
    </row>
    <row r="840" spans="14:14" x14ac:dyDescent="0.3">
      <c r="N840" s="157"/>
    </row>
    <row r="841" spans="14:14" x14ac:dyDescent="0.3">
      <c r="N841" s="157"/>
    </row>
    <row r="842" spans="14:14" x14ac:dyDescent="0.3">
      <c r="N842" s="157"/>
    </row>
    <row r="843" spans="14:14" x14ac:dyDescent="0.3">
      <c r="N843" s="157"/>
    </row>
    <row r="844" spans="14:14" x14ac:dyDescent="0.3">
      <c r="N844" s="157"/>
    </row>
    <row r="845" spans="14:14" x14ac:dyDescent="0.3">
      <c r="N845" s="157"/>
    </row>
    <row r="846" spans="14:14" x14ac:dyDescent="0.3">
      <c r="N846" s="157"/>
    </row>
    <row r="847" spans="14:14" x14ac:dyDescent="0.3">
      <c r="N847" s="157"/>
    </row>
    <row r="848" spans="14:14" x14ac:dyDescent="0.3">
      <c r="N848" s="157"/>
    </row>
    <row r="849" spans="14:14" x14ac:dyDescent="0.3">
      <c r="N849" s="157"/>
    </row>
    <row r="850" spans="14:14" x14ac:dyDescent="0.3">
      <c r="N850" s="157"/>
    </row>
    <row r="851" spans="14:14" x14ac:dyDescent="0.3">
      <c r="N851" s="157"/>
    </row>
    <row r="852" spans="14:14" x14ac:dyDescent="0.3">
      <c r="N852" s="157"/>
    </row>
    <row r="853" spans="14:14" x14ac:dyDescent="0.3">
      <c r="N853" s="157"/>
    </row>
    <row r="854" spans="14:14" x14ac:dyDescent="0.3">
      <c r="N854" s="157"/>
    </row>
    <row r="855" spans="14:14" x14ac:dyDescent="0.3">
      <c r="N855" s="157"/>
    </row>
    <row r="856" spans="14:14" x14ac:dyDescent="0.3">
      <c r="N856" s="157"/>
    </row>
    <row r="857" spans="14:14" x14ac:dyDescent="0.3">
      <c r="N857" s="157"/>
    </row>
    <row r="858" spans="14:14" x14ac:dyDescent="0.3">
      <c r="N858" s="157"/>
    </row>
    <row r="859" spans="14:14" x14ac:dyDescent="0.3">
      <c r="N859" s="157"/>
    </row>
    <row r="860" spans="14:14" x14ac:dyDescent="0.3">
      <c r="N860" s="157"/>
    </row>
    <row r="861" spans="14:14" x14ac:dyDescent="0.3">
      <c r="N861" s="157"/>
    </row>
    <row r="862" spans="14:14" x14ac:dyDescent="0.3">
      <c r="N862" s="157"/>
    </row>
    <row r="863" spans="14:14" x14ac:dyDescent="0.3">
      <c r="N863" s="157"/>
    </row>
    <row r="864" spans="14:14" x14ac:dyDescent="0.3">
      <c r="N864" s="157"/>
    </row>
    <row r="865" spans="14:14" x14ac:dyDescent="0.3">
      <c r="N865" s="157"/>
    </row>
    <row r="866" spans="14:14" x14ac:dyDescent="0.3">
      <c r="N866" s="157"/>
    </row>
    <row r="867" spans="14:14" x14ac:dyDescent="0.3">
      <c r="N867" s="157"/>
    </row>
    <row r="868" spans="14:14" x14ac:dyDescent="0.3">
      <c r="N868" s="157"/>
    </row>
    <row r="869" spans="14:14" x14ac:dyDescent="0.3">
      <c r="N869" s="157"/>
    </row>
    <row r="870" spans="14:14" x14ac:dyDescent="0.3">
      <c r="N870" s="157"/>
    </row>
    <row r="871" spans="14:14" x14ac:dyDescent="0.3">
      <c r="N871" s="157"/>
    </row>
    <row r="872" spans="14:14" x14ac:dyDescent="0.3">
      <c r="N872" s="157"/>
    </row>
    <row r="873" spans="14:14" x14ac:dyDescent="0.3">
      <c r="N873" s="157"/>
    </row>
    <row r="874" spans="14:14" x14ac:dyDescent="0.3">
      <c r="N874" s="157"/>
    </row>
    <row r="875" spans="14:14" x14ac:dyDescent="0.3">
      <c r="N875" s="157"/>
    </row>
    <row r="876" spans="14:14" x14ac:dyDescent="0.3">
      <c r="N876" s="157"/>
    </row>
    <row r="877" spans="14:14" x14ac:dyDescent="0.3">
      <c r="N877" s="157"/>
    </row>
    <row r="878" spans="14:14" x14ac:dyDescent="0.3">
      <c r="N878" s="157"/>
    </row>
    <row r="879" spans="14:14" x14ac:dyDescent="0.3">
      <c r="N879" s="157"/>
    </row>
    <row r="880" spans="14:14" x14ac:dyDescent="0.3">
      <c r="N880" s="157"/>
    </row>
    <row r="881" spans="14:14" x14ac:dyDescent="0.3">
      <c r="N881" s="157"/>
    </row>
    <row r="882" spans="14:14" x14ac:dyDescent="0.3">
      <c r="N882" s="157"/>
    </row>
    <row r="883" spans="14:14" x14ac:dyDescent="0.3">
      <c r="N883" s="157"/>
    </row>
    <row r="884" spans="14:14" x14ac:dyDescent="0.3">
      <c r="N884" s="157"/>
    </row>
    <row r="885" spans="14:14" x14ac:dyDescent="0.3">
      <c r="N885" s="157"/>
    </row>
    <row r="886" spans="14:14" x14ac:dyDescent="0.3">
      <c r="N886" s="157"/>
    </row>
    <row r="887" spans="14:14" x14ac:dyDescent="0.3">
      <c r="N887" s="157"/>
    </row>
    <row r="888" spans="14:14" x14ac:dyDescent="0.3">
      <c r="N888" s="157"/>
    </row>
    <row r="889" spans="14:14" x14ac:dyDescent="0.3">
      <c r="N889" s="157"/>
    </row>
    <row r="890" spans="14:14" x14ac:dyDescent="0.3">
      <c r="N890" s="157"/>
    </row>
    <row r="891" spans="14:14" x14ac:dyDescent="0.3">
      <c r="N891" s="157"/>
    </row>
    <row r="892" spans="14:14" x14ac:dyDescent="0.3">
      <c r="N892" s="157"/>
    </row>
    <row r="893" spans="14:14" x14ac:dyDescent="0.3">
      <c r="N893" s="157"/>
    </row>
    <row r="894" spans="14:14" x14ac:dyDescent="0.3">
      <c r="N894" s="157"/>
    </row>
    <row r="895" spans="14:14" x14ac:dyDescent="0.3">
      <c r="N895" s="157"/>
    </row>
    <row r="896" spans="14:14" x14ac:dyDescent="0.3">
      <c r="N896" s="157"/>
    </row>
    <row r="897" spans="14:14" x14ac:dyDescent="0.3">
      <c r="N897" s="157"/>
    </row>
    <row r="898" spans="14:14" x14ac:dyDescent="0.3">
      <c r="N898" s="157"/>
    </row>
    <row r="899" spans="14:14" x14ac:dyDescent="0.3">
      <c r="N899" s="157"/>
    </row>
    <row r="900" spans="14:14" x14ac:dyDescent="0.3">
      <c r="N900" s="157"/>
    </row>
    <row r="901" spans="14:14" x14ac:dyDescent="0.3">
      <c r="N901" s="157"/>
    </row>
    <row r="902" spans="14:14" x14ac:dyDescent="0.3">
      <c r="N902" s="157"/>
    </row>
    <row r="903" spans="14:14" x14ac:dyDescent="0.3">
      <c r="N903" s="157"/>
    </row>
    <row r="904" spans="14:14" x14ac:dyDescent="0.3">
      <c r="N904" s="157"/>
    </row>
    <row r="905" spans="14:14" x14ac:dyDescent="0.3">
      <c r="N905" s="157"/>
    </row>
    <row r="906" spans="14:14" x14ac:dyDescent="0.3">
      <c r="N906" s="157"/>
    </row>
    <row r="907" spans="14:14" x14ac:dyDescent="0.3">
      <c r="N907" s="157"/>
    </row>
    <row r="908" spans="14:14" x14ac:dyDescent="0.3">
      <c r="N908" s="157"/>
    </row>
    <row r="909" spans="14:14" x14ac:dyDescent="0.3">
      <c r="N909" s="157"/>
    </row>
    <row r="910" spans="14:14" x14ac:dyDescent="0.3">
      <c r="N910" s="157"/>
    </row>
    <row r="911" spans="14:14" x14ac:dyDescent="0.3">
      <c r="N911" s="157"/>
    </row>
    <row r="912" spans="14:14" x14ac:dyDescent="0.3">
      <c r="N912" s="157"/>
    </row>
    <row r="913" spans="14:14" x14ac:dyDescent="0.3">
      <c r="N913" s="157"/>
    </row>
    <row r="914" spans="14:14" x14ac:dyDescent="0.3">
      <c r="N914" s="157"/>
    </row>
    <row r="915" spans="14:14" x14ac:dyDescent="0.3">
      <c r="N915" s="157"/>
    </row>
    <row r="916" spans="14:14" x14ac:dyDescent="0.3">
      <c r="N916" s="157"/>
    </row>
    <row r="917" spans="14:14" x14ac:dyDescent="0.3">
      <c r="N917" s="157"/>
    </row>
    <row r="918" spans="14:14" x14ac:dyDescent="0.3">
      <c r="N918" s="157"/>
    </row>
    <row r="919" spans="14:14" x14ac:dyDescent="0.3">
      <c r="N919" s="157"/>
    </row>
    <row r="920" spans="14:14" x14ac:dyDescent="0.3">
      <c r="N920" s="157"/>
    </row>
    <row r="921" spans="14:14" x14ac:dyDescent="0.3">
      <c r="N921" s="157"/>
    </row>
    <row r="922" spans="14:14" x14ac:dyDescent="0.3">
      <c r="N922" s="157"/>
    </row>
    <row r="923" spans="14:14" x14ac:dyDescent="0.3">
      <c r="N923" s="157"/>
    </row>
    <row r="924" spans="14:14" x14ac:dyDescent="0.3">
      <c r="N924" s="157"/>
    </row>
    <row r="925" spans="14:14" x14ac:dyDescent="0.3">
      <c r="N925" s="157"/>
    </row>
    <row r="926" spans="14:14" x14ac:dyDescent="0.3">
      <c r="N926" s="157"/>
    </row>
    <row r="927" spans="14:14" x14ac:dyDescent="0.3">
      <c r="N927" s="157"/>
    </row>
    <row r="928" spans="14:14" x14ac:dyDescent="0.3">
      <c r="N928" s="157"/>
    </row>
    <row r="929" spans="14:14" x14ac:dyDescent="0.3">
      <c r="N929" s="157"/>
    </row>
    <row r="930" spans="14:14" x14ac:dyDescent="0.3">
      <c r="N930" s="157"/>
    </row>
    <row r="931" spans="14:14" x14ac:dyDescent="0.3">
      <c r="N931" s="157"/>
    </row>
    <row r="932" spans="14:14" x14ac:dyDescent="0.3">
      <c r="N932" s="157"/>
    </row>
    <row r="933" spans="14:14" x14ac:dyDescent="0.3">
      <c r="N933" s="157"/>
    </row>
    <row r="934" spans="14:14" x14ac:dyDescent="0.3">
      <c r="N934" s="157"/>
    </row>
    <row r="935" spans="14:14" x14ac:dyDescent="0.3">
      <c r="N935" s="157"/>
    </row>
    <row r="936" spans="14:14" x14ac:dyDescent="0.3">
      <c r="N936" s="157"/>
    </row>
    <row r="937" spans="14:14" x14ac:dyDescent="0.3">
      <c r="N937" s="157"/>
    </row>
    <row r="938" spans="14:14" x14ac:dyDescent="0.3">
      <c r="N938" s="157"/>
    </row>
    <row r="939" spans="14:14" x14ac:dyDescent="0.3">
      <c r="N939" s="157"/>
    </row>
    <row r="940" spans="14:14" x14ac:dyDescent="0.3">
      <c r="N940" s="157"/>
    </row>
    <row r="941" spans="14:14" x14ac:dyDescent="0.3">
      <c r="N941" s="157"/>
    </row>
    <row r="942" spans="14:14" x14ac:dyDescent="0.3">
      <c r="N942" s="157"/>
    </row>
    <row r="943" spans="14:14" x14ac:dyDescent="0.3">
      <c r="N943" s="157"/>
    </row>
    <row r="944" spans="14:14" x14ac:dyDescent="0.3">
      <c r="N944" s="157"/>
    </row>
    <row r="945" spans="14:14" x14ac:dyDescent="0.3">
      <c r="N945" s="157"/>
    </row>
    <row r="946" spans="14:14" x14ac:dyDescent="0.3">
      <c r="N946" s="157"/>
    </row>
    <row r="947" spans="14:14" x14ac:dyDescent="0.3">
      <c r="N947" s="157"/>
    </row>
    <row r="948" spans="14:14" x14ac:dyDescent="0.3">
      <c r="N948" s="157"/>
    </row>
    <row r="949" spans="14:14" x14ac:dyDescent="0.3">
      <c r="N949" s="157"/>
    </row>
    <row r="950" spans="14:14" x14ac:dyDescent="0.3">
      <c r="N950" s="157"/>
    </row>
    <row r="951" spans="14:14" x14ac:dyDescent="0.3">
      <c r="N951" s="157"/>
    </row>
    <row r="952" spans="14:14" x14ac:dyDescent="0.3">
      <c r="N952" s="157"/>
    </row>
    <row r="953" spans="14:14" x14ac:dyDescent="0.3">
      <c r="N953" s="157"/>
    </row>
    <row r="954" spans="14:14" x14ac:dyDescent="0.3">
      <c r="N954" s="157"/>
    </row>
    <row r="955" spans="14:14" x14ac:dyDescent="0.3">
      <c r="N955" s="157"/>
    </row>
    <row r="956" spans="14:14" x14ac:dyDescent="0.3">
      <c r="N956" s="157"/>
    </row>
    <row r="957" spans="14:14" x14ac:dyDescent="0.3">
      <c r="N957" s="157"/>
    </row>
    <row r="958" spans="14:14" x14ac:dyDescent="0.3">
      <c r="N958" s="157"/>
    </row>
    <row r="959" spans="14:14" x14ac:dyDescent="0.3">
      <c r="N959" s="157"/>
    </row>
    <row r="960" spans="14:14" x14ac:dyDescent="0.3">
      <c r="N960" s="157"/>
    </row>
    <row r="961" spans="14:14" x14ac:dyDescent="0.3">
      <c r="N961" s="157"/>
    </row>
    <row r="962" spans="14:14" x14ac:dyDescent="0.3">
      <c r="N962" s="157"/>
    </row>
    <row r="963" spans="14:14" x14ac:dyDescent="0.3">
      <c r="N963" s="157"/>
    </row>
    <row r="964" spans="14:14" x14ac:dyDescent="0.3">
      <c r="N964" s="157"/>
    </row>
    <row r="965" spans="14:14" x14ac:dyDescent="0.3">
      <c r="N965" s="157"/>
    </row>
    <row r="966" spans="14:14" x14ac:dyDescent="0.3">
      <c r="N966" s="157"/>
    </row>
    <row r="967" spans="14:14" x14ac:dyDescent="0.3">
      <c r="N967" s="157"/>
    </row>
    <row r="968" spans="14:14" x14ac:dyDescent="0.3">
      <c r="N968" s="157"/>
    </row>
    <row r="969" spans="14:14" x14ac:dyDescent="0.3">
      <c r="N969" s="157"/>
    </row>
    <row r="970" spans="14:14" x14ac:dyDescent="0.3">
      <c r="N970" s="157"/>
    </row>
    <row r="971" spans="14:14" x14ac:dyDescent="0.3">
      <c r="N971" s="157"/>
    </row>
    <row r="972" spans="14:14" x14ac:dyDescent="0.3">
      <c r="N972" s="157"/>
    </row>
    <row r="973" spans="14:14" x14ac:dyDescent="0.3">
      <c r="N973" s="157"/>
    </row>
    <row r="974" spans="14:14" x14ac:dyDescent="0.3">
      <c r="N974" s="157"/>
    </row>
    <row r="975" spans="14:14" x14ac:dyDescent="0.3">
      <c r="N975" s="157"/>
    </row>
    <row r="976" spans="14:14" x14ac:dyDescent="0.3">
      <c r="N976" s="157"/>
    </row>
    <row r="977" spans="14:14" x14ac:dyDescent="0.3">
      <c r="N977" s="157"/>
    </row>
    <row r="978" spans="14:14" x14ac:dyDescent="0.3">
      <c r="N978" s="157"/>
    </row>
    <row r="979" spans="14:14" x14ac:dyDescent="0.3">
      <c r="N979" s="157"/>
    </row>
    <row r="980" spans="14:14" x14ac:dyDescent="0.3">
      <c r="N980" s="157"/>
    </row>
    <row r="981" spans="14:14" x14ac:dyDescent="0.3">
      <c r="N981" s="157"/>
    </row>
    <row r="982" spans="14:14" x14ac:dyDescent="0.3">
      <c r="N982" s="157"/>
    </row>
    <row r="983" spans="14:14" x14ac:dyDescent="0.3">
      <c r="N983" s="157"/>
    </row>
    <row r="984" spans="14:14" x14ac:dyDescent="0.3">
      <c r="N984" s="157"/>
    </row>
    <row r="985" spans="14:14" x14ac:dyDescent="0.3">
      <c r="N985" s="157"/>
    </row>
    <row r="986" spans="14:14" x14ac:dyDescent="0.3">
      <c r="N986" s="157"/>
    </row>
    <row r="987" spans="14:14" x14ac:dyDescent="0.3">
      <c r="N987" s="157"/>
    </row>
    <row r="988" spans="14:14" x14ac:dyDescent="0.3">
      <c r="N988" s="157"/>
    </row>
    <row r="989" spans="14:14" x14ac:dyDescent="0.3">
      <c r="N989" s="157"/>
    </row>
    <row r="990" spans="14:14" x14ac:dyDescent="0.3">
      <c r="N990" s="157"/>
    </row>
    <row r="991" spans="14:14" x14ac:dyDescent="0.3">
      <c r="N991" s="157"/>
    </row>
    <row r="992" spans="14:14" x14ac:dyDescent="0.3">
      <c r="N992" s="157"/>
    </row>
    <row r="993" spans="14:14" x14ac:dyDescent="0.3">
      <c r="N993" s="157"/>
    </row>
    <row r="994" spans="14:14" x14ac:dyDescent="0.3">
      <c r="N994" s="157"/>
    </row>
    <row r="995" spans="14:14" x14ac:dyDescent="0.3">
      <c r="N995" s="157"/>
    </row>
    <row r="996" spans="14:14" x14ac:dyDescent="0.3">
      <c r="N996" s="157"/>
    </row>
    <row r="997" spans="14:14" x14ac:dyDescent="0.3">
      <c r="N997" s="157"/>
    </row>
    <row r="998" spans="14:14" x14ac:dyDescent="0.3">
      <c r="N998" s="157"/>
    </row>
    <row r="999" spans="14:14" x14ac:dyDescent="0.3">
      <c r="N999" s="157"/>
    </row>
    <row r="1000" spans="14:14" x14ac:dyDescent="0.3">
      <c r="N1000" s="157"/>
    </row>
    <row r="1001" spans="14:14" x14ac:dyDescent="0.3">
      <c r="N1001" s="157"/>
    </row>
    <row r="1002" spans="14:14" x14ac:dyDescent="0.3">
      <c r="N1002" s="157"/>
    </row>
    <row r="1003" spans="14:14" x14ac:dyDescent="0.3">
      <c r="N1003" s="157"/>
    </row>
    <row r="1004" spans="14:14" x14ac:dyDescent="0.3">
      <c r="N1004" s="157"/>
    </row>
    <row r="1005" spans="14:14" x14ac:dyDescent="0.3">
      <c r="N1005" s="157"/>
    </row>
    <row r="1006" spans="14:14" x14ac:dyDescent="0.3">
      <c r="N1006" s="157"/>
    </row>
    <row r="1007" spans="14:14" x14ac:dyDescent="0.3">
      <c r="N1007" s="157"/>
    </row>
    <row r="1008" spans="14:14" x14ac:dyDescent="0.3">
      <c r="N1008" s="157"/>
    </row>
    <row r="1009" spans="14:14" x14ac:dyDescent="0.3">
      <c r="N1009" s="157"/>
    </row>
    <row r="1010" spans="14:14" x14ac:dyDescent="0.3">
      <c r="N1010" s="157"/>
    </row>
    <row r="1011" spans="14:14" x14ac:dyDescent="0.3">
      <c r="N1011" s="157"/>
    </row>
    <row r="1012" spans="14:14" x14ac:dyDescent="0.3">
      <c r="N1012" s="157"/>
    </row>
    <row r="1013" spans="14:14" x14ac:dyDescent="0.3">
      <c r="N1013" s="157"/>
    </row>
    <row r="1014" spans="14:14" x14ac:dyDescent="0.3">
      <c r="N1014" s="157"/>
    </row>
    <row r="1015" spans="14:14" x14ac:dyDescent="0.3">
      <c r="N1015" s="157"/>
    </row>
    <row r="1016" spans="14:14" x14ac:dyDescent="0.3">
      <c r="N1016" s="157"/>
    </row>
    <row r="1017" spans="14:14" x14ac:dyDescent="0.3">
      <c r="N1017" s="157"/>
    </row>
    <row r="1018" spans="14:14" x14ac:dyDescent="0.3">
      <c r="N1018" s="157"/>
    </row>
    <row r="1019" spans="14:14" x14ac:dyDescent="0.3">
      <c r="N1019" s="157"/>
    </row>
    <row r="1020" spans="14:14" x14ac:dyDescent="0.3">
      <c r="N1020" s="157"/>
    </row>
    <row r="1021" spans="14:14" x14ac:dyDescent="0.3">
      <c r="N1021" s="157"/>
    </row>
    <row r="1022" spans="14:14" x14ac:dyDescent="0.3">
      <c r="N1022" s="157"/>
    </row>
    <row r="1023" spans="14:14" x14ac:dyDescent="0.3">
      <c r="N1023" s="157"/>
    </row>
    <row r="1024" spans="14:14" x14ac:dyDescent="0.3">
      <c r="N1024" s="157"/>
    </row>
    <row r="1025" spans="14:14" x14ac:dyDescent="0.3">
      <c r="N1025" s="157"/>
    </row>
    <row r="1026" spans="14:14" x14ac:dyDescent="0.3">
      <c r="N1026" s="157"/>
    </row>
    <row r="1027" spans="14:14" x14ac:dyDescent="0.3">
      <c r="N1027" s="157"/>
    </row>
    <row r="1028" spans="14:14" x14ac:dyDescent="0.3">
      <c r="N1028" s="157"/>
    </row>
    <row r="1029" spans="14:14" x14ac:dyDescent="0.3">
      <c r="N1029" s="157"/>
    </row>
    <row r="1030" spans="14:14" x14ac:dyDescent="0.3">
      <c r="N1030" s="157"/>
    </row>
    <row r="1031" spans="14:14" x14ac:dyDescent="0.3">
      <c r="N1031" s="157"/>
    </row>
    <row r="1032" spans="14:14" x14ac:dyDescent="0.3">
      <c r="N1032" s="157"/>
    </row>
    <row r="1033" spans="14:14" x14ac:dyDescent="0.3">
      <c r="N1033" s="157"/>
    </row>
    <row r="1034" spans="14:14" x14ac:dyDescent="0.3">
      <c r="N1034" s="157"/>
    </row>
    <row r="1035" spans="14:14" x14ac:dyDescent="0.3">
      <c r="N1035" s="157"/>
    </row>
    <row r="1036" spans="14:14" x14ac:dyDescent="0.3">
      <c r="N1036" s="157"/>
    </row>
    <row r="1037" spans="14:14" x14ac:dyDescent="0.3">
      <c r="N1037" s="157"/>
    </row>
    <row r="1038" spans="14:14" x14ac:dyDescent="0.3">
      <c r="N1038" s="157"/>
    </row>
    <row r="1039" spans="14:14" x14ac:dyDescent="0.3">
      <c r="N1039" s="157"/>
    </row>
    <row r="1040" spans="14:14" x14ac:dyDescent="0.3">
      <c r="N1040" s="157"/>
    </row>
    <row r="1041" spans="14:14" x14ac:dyDescent="0.3">
      <c r="N1041" s="157"/>
    </row>
    <row r="1042" spans="14:14" x14ac:dyDescent="0.3">
      <c r="N1042" s="157"/>
    </row>
    <row r="1043" spans="14:14" x14ac:dyDescent="0.3">
      <c r="N1043" s="157"/>
    </row>
    <row r="1044" spans="14:14" x14ac:dyDescent="0.3">
      <c r="N1044" s="157"/>
    </row>
    <row r="1045" spans="14:14" x14ac:dyDescent="0.3">
      <c r="N1045" s="157"/>
    </row>
    <row r="1046" spans="14:14" x14ac:dyDescent="0.3">
      <c r="N1046" s="157"/>
    </row>
    <row r="1047" spans="14:14" x14ac:dyDescent="0.3">
      <c r="N1047" s="157"/>
    </row>
    <row r="1048" spans="14:14" x14ac:dyDescent="0.3">
      <c r="N1048" s="157"/>
    </row>
    <row r="1049" spans="14:14" x14ac:dyDescent="0.3">
      <c r="N1049" s="157"/>
    </row>
    <row r="1050" spans="14:14" x14ac:dyDescent="0.3">
      <c r="N1050" s="157"/>
    </row>
    <row r="1051" spans="14:14" x14ac:dyDescent="0.3">
      <c r="N1051" s="157"/>
    </row>
    <row r="1052" spans="14:14" x14ac:dyDescent="0.3">
      <c r="N1052" s="157"/>
    </row>
    <row r="1053" spans="14:14" x14ac:dyDescent="0.3">
      <c r="N1053" s="157"/>
    </row>
    <row r="1054" spans="14:14" x14ac:dyDescent="0.3">
      <c r="N1054" s="157"/>
    </row>
    <row r="1055" spans="14:14" x14ac:dyDescent="0.3">
      <c r="N1055" s="157"/>
    </row>
    <row r="1056" spans="14:14" x14ac:dyDescent="0.3">
      <c r="N1056" s="157"/>
    </row>
    <row r="1057" spans="14:14" x14ac:dyDescent="0.3">
      <c r="N1057" s="157"/>
    </row>
    <row r="1058" spans="14:14" x14ac:dyDescent="0.3">
      <c r="N1058" s="157"/>
    </row>
    <row r="1059" spans="14:14" x14ac:dyDescent="0.3">
      <c r="N1059" s="157"/>
    </row>
    <row r="1060" spans="14:14" x14ac:dyDescent="0.3">
      <c r="N1060" s="157"/>
    </row>
    <row r="1061" spans="14:14" x14ac:dyDescent="0.3">
      <c r="N1061" s="157"/>
    </row>
    <row r="1062" spans="14:14" x14ac:dyDescent="0.3">
      <c r="N1062" s="157"/>
    </row>
    <row r="1063" spans="14:14" x14ac:dyDescent="0.3">
      <c r="N1063" s="157"/>
    </row>
    <row r="1064" spans="14:14" x14ac:dyDescent="0.3">
      <c r="N1064" s="157"/>
    </row>
    <row r="1065" spans="14:14" x14ac:dyDescent="0.3">
      <c r="N1065" s="157"/>
    </row>
    <row r="1066" spans="14:14" x14ac:dyDescent="0.3">
      <c r="N1066" s="157"/>
    </row>
    <row r="1067" spans="14:14" x14ac:dyDescent="0.3">
      <c r="N1067" s="157"/>
    </row>
    <row r="1068" spans="14:14" x14ac:dyDescent="0.3">
      <c r="N1068" s="157"/>
    </row>
    <row r="1069" spans="14:14" x14ac:dyDescent="0.3">
      <c r="N1069" s="157"/>
    </row>
    <row r="1070" spans="14:14" x14ac:dyDescent="0.3">
      <c r="N1070" s="157"/>
    </row>
    <row r="1071" spans="14:14" x14ac:dyDescent="0.3">
      <c r="N1071" s="157"/>
    </row>
    <row r="1072" spans="14:14" x14ac:dyDescent="0.3">
      <c r="N1072" s="157"/>
    </row>
    <row r="1073" spans="14:15" x14ac:dyDescent="0.3">
      <c r="N1073" s="157"/>
    </row>
    <row r="1074" spans="14:15" x14ac:dyDescent="0.3">
      <c r="N1074" s="157"/>
    </row>
    <row r="1075" spans="14:15" x14ac:dyDescent="0.3">
      <c r="N1075" s="157"/>
    </row>
    <row r="1076" spans="14:15" x14ac:dyDescent="0.3">
      <c r="N1076" s="157"/>
    </row>
    <row r="1077" spans="14:15" x14ac:dyDescent="0.3">
      <c r="O1077" s="239"/>
    </row>
    <row r="1078" spans="14:15" x14ac:dyDescent="0.3">
      <c r="O1078" s="239"/>
    </row>
    <row r="1079" spans="14:15" x14ac:dyDescent="0.3">
      <c r="O1079" s="239"/>
    </row>
    <row r="1080" spans="14:15" x14ac:dyDescent="0.3">
      <c r="O1080" s="239"/>
    </row>
    <row r="1081" spans="14:15" x14ac:dyDescent="0.3">
      <c r="O1081" s="239"/>
    </row>
    <row r="1082" spans="14:15" x14ac:dyDescent="0.3">
      <c r="O1082" s="239"/>
    </row>
    <row r="1083" spans="14:15" x14ac:dyDescent="0.3">
      <c r="O1083" s="239"/>
    </row>
    <row r="1084" spans="14:15" x14ac:dyDescent="0.3">
      <c r="O1084" s="239"/>
    </row>
    <row r="1085" spans="14:15" x14ac:dyDescent="0.3">
      <c r="O1085" s="239"/>
    </row>
    <row r="1086" spans="14:15" x14ac:dyDescent="0.3">
      <c r="O1086" s="239"/>
    </row>
    <row r="1087" spans="14:15" x14ac:dyDescent="0.3">
      <c r="O1087" s="239"/>
    </row>
    <row r="1088" spans="14:15" x14ac:dyDescent="0.3">
      <c r="O1088" s="239"/>
    </row>
    <row r="1089" spans="15:15" x14ac:dyDescent="0.3">
      <c r="O1089" s="239"/>
    </row>
    <row r="1090" spans="15:15" x14ac:dyDescent="0.3">
      <c r="O1090" s="239"/>
    </row>
    <row r="1091" spans="15:15" x14ac:dyDescent="0.3">
      <c r="O1091" s="239"/>
    </row>
    <row r="1092" spans="15:15" x14ac:dyDescent="0.3">
      <c r="O1092" s="239"/>
    </row>
    <row r="1093" spans="15:15" x14ac:dyDescent="0.3">
      <c r="O1093" s="239"/>
    </row>
    <row r="1094" spans="15:15" x14ac:dyDescent="0.3">
      <c r="O1094" s="239"/>
    </row>
    <row r="1095" spans="15:15" x14ac:dyDescent="0.3">
      <c r="O1095" s="239"/>
    </row>
    <row r="1096" spans="15:15" x14ac:dyDescent="0.3">
      <c r="O1096" s="239"/>
    </row>
    <row r="1097" spans="15:15" x14ac:dyDescent="0.3">
      <c r="O1097" s="239"/>
    </row>
    <row r="1098" spans="15:15" x14ac:dyDescent="0.3">
      <c r="O1098" s="239"/>
    </row>
    <row r="1099" spans="15:15" x14ac:dyDescent="0.3">
      <c r="O1099" s="239"/>
    </row>
    <row r="1100" spans="15:15" x14ac:dyDescent="0.3">
      <c r="O1100" s="239"/>
    </row>
    <row r="1101" spans="15:15" x14ac:dyDescent="0.3">
      <c r="O1101" s="239"/>
    </row>
    <row r="1102" spans="15:15" x14ac:dyDescent="0.3">
      <c r="O1102" s="239"/>
    </row>
    <row r="1103" spans="15:15" x14ac:dyDescent="0.3">
      <c r="O1103" s="239"/>
    </row>
    <row r="1104" spans="15:15" x14ac:dyDescent="0.3">
      <c r="O1104" s="239"/>
    </row>
    <row r="1105" spans="15:15" x14ac:dyDescent="0.3">
      <c r="O1105" s="239"/>
    </row>
    <row r="1106" spans="15:15" x14ac:dyDescent="0.3">
      <c r="O1106" s="239"/>
    </row>
    <row r="1107" spans="15:15" x14ac:dyDescent="0.3">
      <c r="O1107" s="239"/>
    </row>
    <row r="1108" spans="15:15" x14ac:dyDescent="0.3">
      <c r="O1108" s="239"/>
    </row>
    <row r="1109" spans="15:15" x14ac:dyDescent="0.3">
      <c r="O1109" s="239"/>
    </row>
    <row r="1110" spans="15:15" x14ac:dyDescent="0.3">
      <c r="O1110" s="239"/>
    </row>
    <row r="1111" spans="15:15" x14ac:dyDescent="0.3">
      <c r="O1111" s="239"/>
    </row>
    <row r="1112" spans="15:15" x14ac:dyDescent="0.3">
      <c r="O1112" s="239"/>
    </row>
    <row r="1113" spans="15:15" x14ac:dyDescent="0.3">
      <c r="O1113" s="239"/>
    </row>
    <row r="1114" spans="15:15" x14ac:dyDescent="0.3">
      <c r="O1114" s="239"/>
    </row>
    <row r="1115" spans="15:15" x14ac:dyDescent="0.3">
      <c r="O1115" s="239"/>
    </row>
    <row r="1116" spans="15:15" x14ac:dyDescent="0.3">
      <c r="O1116" s="239"/>
    </row>
    <row r="1117" spans="15:15" x14ac:dyDescent="0.3">
      <c r="O1117" s="239"/>
    </row>
    <row r="1118" spans="15:15" x14ac:dyDescent="0.3">
      <c r="O1118" s="239"/>
    </row>
    <row r="1119" spans="15:15" x14ac:dyDescent="0.3">
      <c r="O1119" s="239"/>
    </row>
    <row r="1120" spans="15:15" x14ac:dyDescent="0.3">
      <c r="O1120" s="239"/>
    </row>
    <row r="1121" spans="15:15" x14ac:dyDescent="0.3">
      <c r="O1121" s="239"/>
    </row>
    <row r="1122" spans="15:15" x14ac:dyDescent="0.3">
      <c r="O1122" s="239"/>
    </row>
    <row r="1123" spans="15:15" x14ac:dyDescent="0.3">
      <c r="O1123" s="239"/>
    </row>
    <row r="1124" spans="15:15" x14ac:dyDescent="0.3">
      <c r="O1124" s="239"/>
    </row>
    <row r="1125" spans="15:15" x14ac:dyDescent="0.3">
      <c r="O1125" s="239"/>
    </row>
    <row r="1126" spans="15:15" x14ac:dyDescent="0.3">
      <c r="O1126" s="239"/>
    </row>
    <row r="1127" spans="15:15" x14ac:dyDescent="0.3">
      <c r="O1127" s="239"/>
    </row>
    <row r="1128" spans="15:15" x14ac:dyDescent="0.3">
      <c r="O1128" s="239"/>
    </row>
    <row r="1129" spans="15:15" x14ac:dyDescent="0.3">
      <c r="O1129" s="239"/>
    </row>
    <row r="1130" spans="15:15" x14ac:dyDescent="0.3">
      <c r="O1130" s="239"/>
    </row>
    <row r="1131" spans="15:15" x14ac:dyDescent="0.3">
      <c r="O1131" s="239"/>
    </row>
    <row r="1132" spans="15:15" x14ac:dyDescent="0.3">
      <c r="O1132" s="239"/>
    </row>
    <row r="1133" spans="15:15" x14ac:dyDescent="0.3">
      <c r="O1133" s="239"/>
    </row>
    <row r="1134" spans="15:15" x14ac:dyDescent="0.3">
      <c r="O1134" s="239"/>
    </row>
    <row r="1135" spans="15:15" x14ac:dyDescent="0.3">
      <c r="O1135" s="239"/>
    </row>
    <row r="1136" spans="15:15" x14ac:dyDescent="0.3">
      <c r="O1136" s="239"/>
    </row>
    <row r="1137" spans="15:15" x14ac:dyDescent="0.3">
      <c r="O1137" s="239"/>
    </row>
    <row r="1138" spans="15:15" x14ac:dyDescent="0.3">
      <c r="O1138" s="239"/>
    </row>
    <row r="1139" spans="15:15" x14ac:dyDescent="0.3">
      <c r="O1139" s="239"/>
    </row>
    <row r="1140" spans="15:15" x14ac:dyDescent="0.3">
      <c r="O1140" s="239"/>
    </row>
    <row r="1141" spans="15:15" x14ac:dyDescent="0.3">
      <c r="O1141" s="239"/>
    </row>
    <row r="1142" spans="15:15" x14ac:dyDescent="0.3">
      <c r="O1142" s="239"/>
    </row>
    <row r="1143" spans="15:15" x14ac:dyDescent="0.3">
      <c r="O1143" s="239"/>
    </row>
    <row r="1144" spans="15:15" x14ac:dyDescent="0.3">
      <c r="O1144" s="239"/>
    </row>
    <row r="1145" spans="15:15" x14ac:dyDescent="0.3">
      <c r="O1145" s="239"/>
    </row>
    <row r="1146" spans="15:15" x14ac:dyDescent="0.3">
      <c r="O1146" s="239"/>
    </row>
    <row r="1147" spans="15:15" x14ac:dyDescent="0.3">
      <c r="O1147" s="239"/>
    </row>
    <row r="1148" spans="15:15" x14ac:dyDescent="0.3">
      <c r="O1148" s="239"/>
    </row>
    <row r="1149" spans="15:15" x14ac:dyDescent="0.3">
      <c r="O1149" s="239"/>
    </row>
    <row r="1150" spans="15:15" x14ac:dyDescent="0.3">
      <c r="O1150" s="239"/>
    </row>
    <row r="1151" spans="15:15" x14ac:dyDescent="0.3">
      <c r="O1151" s="239"/>
    </row>
    <row r="1152" spans="15:15" x14ac:dyDescent="0.3">
      <c r="O1152" s="239"/>
    </row>
    <row r="1153" spans="15:15" x14ac:dyDescent="0.3">
      <c r="O1153" s="239"/>
    </row>
    <row r="1154" spans="15:15" x14ac:dyDescent="0.3">
      <c r="O1154" s="239"/>
    </row>
    <row r="1155" spans="15:15" x14ac:dyDescent="0.3">
      <c r="O1155" s="239"/>
    </row>
    <row r="1156" spans="15:15" x14ac:dyDescent="0.3">
      <c r="O1156" s="239"/>
    </row>
    <row r="1157" spans="15:15" x14ac:dyDescent="0.3">
      <c r="O1157" s="239"/>
    </row>
    <row r="1158" spans="15:15" x14ac:dyDescent="0.3">
      <c r="O1158" s="239"/>
    </row>
    <row r="1159" spans="15:15" x14ac:dyDescent="0.3">
      <c r="O1159" s="239"/>
    </row>
    <row r="1160" spans="15:15" x14ac:dyDescent="0.3">
      <c r="O1160" s="239"/>
    </row>
    <row r="1161" spans="15:15" x14ac:dyDescent="0.3">
      <c r="O1161" s="239"/>
    </row>
    <row r="1162" spans="15:15" x14ac:dyDescent="0.3">
      <c r="O1162" s="239"/>
    </row>
    <row r="1163" spans="15:15" x14ac:dyDescent="0.3">
      <c r="O1163" s="239"/>
    </row>
    <row r="1164" spans="15:15" x14ac:dyDescent="0.3">
      <c r="O1164" s="239"/>
    </row>
    <row r="1165" spans="15:15" x14ac:dyDescent="0.3">
      <c r="O1165" s="239"/>
    </row>
    <row r="1166" spans="15:15" x14ac:dyDescent="0.3">
      <c r="O1166" s="239"/>
    </row>
    <row r="1167" spans="15:15" x14ac:dyDescent="0.3">
      <c r="O1167" s="239"/>
    </row>
    <row r="1168" spans="15:15" x14ac:dyDescent="0.3">
      <c r="O1168" s="239"/>
    </row>
    <row r="1169" spans="15:15" x14ac:dyDescent="0.3">
      <c r="O1169" s="239"/>
    </row>
    <row r="1170" spans="15:15" x14ac:dyDescent="0.3">
      <c r="O1170" s="239"/>
    </row>
    <row r="1171" spans="15:15" x14ac:dyDescent="0.3">
      <c r="O1171" s="239"/>
    </row>
    <row r="1172" spans="15:15" x14ac:dyDescent="0.3">
      <c r="O1172" s="239"/>
    </row>
    <row r="1173" spans="15:15" x14ac:dyDescent="0.3">
      <c r="O1173" s="239"/>
    </row>
    <row r="1174" spans="15:15" x14ac:dyDescent="0.3">
      <c r="O1174" s="239"/>
    </row>
    <row r="1175" spans="15:15" x14ac:dyDescent="0.3">
      <c r="O1175" s="239"/>
    </row>
    <row r="1176" spans="15:15" x14ac:dyDescent="0.3">
      <c r="O1176" s="239"/>
    </row>
    <row r="1177" spans="15:15" x14ac:dyDescent="0.3">
      <c r="O1177" s="239"/>
    </row>
    <row r="1178" spans="15:15" x14ac:dyDescent="0.3">
      <c r="O1178" s="239"/>
    </row>
    <row r="1179" spans="15:15" x14ac:dyDescent="0.3">
      <c r="O1179" s="239"/>
    </row>
    <row r="1180" spans="15:15" x14ac:dyDescent="0.3">
      <c r="O1180" s="239"/>
    </row>
    <row r="1181" spans="15:15" x14ac:dyDescent="0.3">
      <c r="O1181" s="239"/>
    </row>
    <row r="1182" spans="15:15" x14ac:dyDescent="0.3">
      <c r="O1182" s="239"/>
    </row>
    <row r="1183" spans="15:15" x14ac:dyDescent="0.3">
      <c r="O1183" s="239"/>
    </row>
    <row r="1184" spans="15:15" x14ac:dyDescent="0.3">
      <c r="O1184" s="239"/>
    </row>
    <row r="1185" spans="15:15" x14ac:dyDescent="0.3">
      <c r="O1185" s="239"/>
    </row>
    <row r="1186" spans="15:15" x14ac:dyDescent="0.3">
      <c r="O1186" s="239"/>
    </row>
    <row r="1187" spans="15:15" x14ac:dyDescent="0.3">
      <c r="O1187" s="239"/>
    </row>
    <row r="1188" spans="15:15" x14ac:dyDescent="0.3">
      <c r="O1188" s="239"/>
    </row>
    <row r="1189" spans="15:15" x14ac:dyDescent="0.3">
      <c r="O1189" s="239"/>
    </row>
    <row r="1190" spans="15:15" x14ac:dyDescent="0.3">
      <c r="O1190" s="239"/>
    </row>
    <row r="1191" spans="15:15" x14ac:dyDescent="0.3">
      <c r="O1191" s="239"/>
    </row>
    <row r="1192" spans="15:15" x14ac:dyDescent="0.3">
      <c r="O1192" s="239"/>
    </row>
    <row r="1193" spans="15:15" x14ac:dyDescent="0.3">
      <c r="O1193" s="239"/>
    </row>
    <row r="1194" spans="15:15" x14ac:dyDescent="0.3">
      <c r="O1194" s="239"/>
    </row>
    <row r="1195" spans="15:15" x14ac:dyDescent="0.3">
      <c r="O1195" s="239"/>
    </row>
    <row r="1196" spans="15:15" x14ac:dyDescent="0.3">
      <c r="O1196" s="239"/>
    </row>
    <row r="1197" spans="15:15" x14ac:dyDescent="0.3">
      <c r="O1197" s="239"/>
    </row>
    <row r="1198" spans="15:15" x14ac:dyDescent="0.3">
      <c r="O1198" s="239"/>
    </row>
    <row r="1199" spans="15:15" x14ac:dyDescent="0.3">
      <c r="O1199" s="239"/>
    </row>
    <row r="1200" spans="15:15" x14ac:dyDescent="0.3">
      <c r="O1200" s="239"/>
    </row>
    <row r="1201" spans="15:15" x14ac:dyDescent="0.3">
      <c r="O1201" s="239"/>
    </row>
    <row r="1202" spans="15:15" x14ac:dyDescent="0.3">
      <c r="O1202" s="239"/>
    </row>
    <row r="1203" spans="15:15" x14ac:dyDescent="0.3">
      <c r="O1203" s="239"/>
    </row>
    <row r="1204" spans="15:15" x14ac:dyDescent="0.3">
      <c r="O1204" s="239"/>
    </row>
    <row r="1205" spans="15:15" x14ac:dyDescent="0.3">
      <c r="O1205" s="239"/>
    </row>
    <row r="1206" spans="15:15" x14ac:dyDescent="0.3">
      <c r="O1206" s="239"/>
    </row>
    <row r="1207" spans="15:15" x14ac:dyDescent="0.3">
      <c r="O1207" s="239"/>
    </row>
    <row r="1208" spans="15:15" x14ac:dyDescent="0.3">
      <c r="O1208" s="239"/>
    </row>
    <row r="1209" spans="15:15" x14ac:dyDescent="0.3">
      <c r="O1209" s="239"/>
    </row>
    <row r="1210" spans="15:15" x14ac:dyDescent="0.3">
      <c r="O1210" s="239"/>
    </row>
    <row r="1211" spans="15:15" x14ac:dyDescent="0.3">
      <c r="O1211" s="239"/>
    </row>
    <row r="1212" spans="15:15" x14ac:dyDescent="0.3">
      <c r="O1212" s="239"/>
    </row>
    <row r="1213" spans="15:15" x14ac:dyDescent="0.3">
      <c r="O1213" s="239"/>
    </row>
    <row r="1214" spans="15:15" x14ac:dyDescent="0.3">
      <c r="O1214" s="239"/>
    </row>
    <row r="1215" spans="15:15" x14ac:dyDescent="0.3">
      <c r="O1215" s="239"/>
    </row>
    <row r="1216" spans="15:15" x14ac:dyDescent="0.3">
      <c r="O1216" s="239"/>
    </row>
    <row r="1217" spans="15:15" x14ac:dyDescent="0.3">
      <c r="O1217" s="239"/>
    </row>
    <row r="1218" spans="15:15" x14ac:dyDescent="0.3">
      <c r="O1218" s="239"/>
    </row>
    <row r="1219" spans="15:15" x14ac:dyDescent="0.3">
      <c r="O1219" s="239"/>
    </row>
    <row r="1220" spans="15:15" x14ac:dyDescent="0.3">
      <c r="O1220" s="239"/>
    </row>
    <row r="1221" spans="15:15" x14ac:dyDescent="0.3">
      <c r="O1221" s="239"/>
    </row>
    <row r="1222" spans="15:15" x14ac:dyDescent="0.3">
      <c r="O1222" s="239"/>
    </row>
    <row r="1223" spans="15:15" x14ac:dyDescent="0.3">
      <c r="O1223" s="239"/>
    </row>
    <row r="1224" spans="15:15" x14ac:dyDescent="0.3">
      <c r="O1224" s="239"/>
    </row>
    <row r="1225" spans="15:15" x14ac:dyDescent="0.3">
      <c r="O1225" s="239"/>
    </row>
    <row r="1226" spans="15:15" x14ac:dyDescent="0.3">
      <c r="O1226" s="239"/>
    </row>
    <row r="1227" spans="15:15" x14ac:dyDescent="0.3">
      <c r="O1227" s="239"/>
    </row>
    <row r="1228" spans="15:15" x14ac:dyDescent="0.3">
      <c r="O1228" s="239"/>
    </row>
    <row r="1229" spans="15:15" x14ac:dyDescent="0.3">
      <c r="O1229" s="239"/>
    </row>
    <row r="1230" spans="15:15" x14ac:dyDescent="0.3">
      <c r="O1230" s="239"/>
    </row>
    <row r="1231" spans="15:15" x14ac:dyDescent="0.3">
      <c r="O1231" s="239"/>
    </row>
    <row r="1232" spans="15:15" x14ac:dyDescent="0.3">
      <c r="O1232" s="239"/>
    </row>
    <row r="1233" spans="15:15" x14ac:dyDescent="0.3">
      <c r="O1233" s="239"/>
    </row>
    <row r="1234" spans="15:15" x14ac:dyDescent="0.3">
      <c r="O1234" s="239"/>
    </row>
    <row r="1235" spans="15:15" x14ac:dyDescent="0.3">
      <c r="O1235" s="239"/>
    </row>
    <row r="1236" spans="15:15" x14ac:dyDescent="0.3">
      <c r="O1236" s="239"/>
    </row>
    <row r="1237" spans="15:15" x14ac:dyDescent="0.3">
      <c r="O1237" s="239"/>
    </row>
    <row r="1238" spans="15:15" x14ac:dyDescent="0.3">
      <c r="O1238" s="239"/>
    </row>
    <row r="1239" spans="15:15" x14ac:dyDescent="0.3">
      <c r="O1239" s="239"/>
    </row>
    <row r="1240" spans="15:15" x14ac:dyDescent="0.3">
      <c r="O1240" s="239"/>
    </row>
    <row r="1241" spans="15:15" x14ac:dyDescent="0.3">
      <c r="O1241" s="239"/>
    </row>
    <row r="1242" spans="15:15" x14ac:dyDescent="0.3">
      <c r="O1242" s="239"/>
    </row>
    <row r="1243" spans="15:15" x14ac:dyDescent="0.3">
      <c r="O1243" s="239"/>
    </row>
    <row r="1244" spans="15:15" x14ac:dyDescent="0.3">
      <c r="O1244" s="239"/>
    </row>
    <row r="1245" spans="15:15" x14ac:dyDescent="0.3">
      <c r="O1245" s="239"/>
    </row>
    <row r="1246" spans="15:15" x14ac:dyDescent="0.3">
      <c r="O1246" s="239"/>
    </row>
    <row r="1247" spans="15:15" x14ac:dyDescent="0.3">
      <c r="O1247" s="239"/>
    </row>
    <row r="1248" spans="15:15" x14ac:dyDescent="0.3">
      <c r="O1248" s="239"/>
    </row>
    <row r="1249" spans="15:15" x14ac:dyDescent="0.3">
      <c r="O1249" s="239"/>
    </row>
    <row r="1250" spans="15:15" x14ac:dyDescent="0.3">
      <c r="O1250" s="239"/>
    </row>
    <row r="1251" spans="15:15" x14ac:dyDescent="0.3">
      <c r="O1251" s="239"/>
    </row>
    <row r="1252" spans="15:15" x14ac:dyDescent="0.3">
      <c r="O1252" s="239"/>
    </row>
    <row r="1253" spans="15:15" x14ac:dyDescent="0.3">
      <c r="O1253" s="239"/>
    </row>
    <row r="1254" spans="15:15" x14ac:dyDescent="0.3">
      <c r="O1254" s="239"/>
    </row>
    <row r="1255" spans="15:15" x14ac:dyDescent="0.3">
      <c r="O1255" s="239"/>
    </row>
    <row r="1256" spans="15:15" x14ac:dyDescent="0.3">
      <c r="O1256" s="239"/>
    </row>
    <row r="1257" spans="15:15" x14ac:dyDescent="0.3">
      <c r="O1257" s="239"/>
    </row>
    <row r="1258" spans="15:15" x14ac:dyDescent="0.3">
      <c r="O1258" s="239"/>
    </row>
    <row r="1259" spans="15:15" x14ac:dyDescent="0.3">
      <c r="O1259" s="239"/>
    </row>
    <row r="1260" spans="15:15" x14ac:dyDescent="0.3">
      <c r="O1260" s="239"/>
    </row>
    <row r="1261" spans="15:15" x14ac:dyDescent="0.3">
      <c r="O1261" s="239"/>
    </row>
    <row r="1262" spans="15:15" x14ac:dyDescent="0.3">
      <c r="O1262" s="239"/>
    </row>
    <row r="1263" spans="15:15" x14ac:dyDescent="0.3">
      <c r="O1263" s="239"/>
    </row>
    <row r="1264" spans="15:15" x14ac:dyDescent="0.3">
      <c r="O1264" s="239"/>
    </row>
    <row r="1265" spans="15:15" x14ac:dyDescent="0.3">
      <c r="O1265" s="239"/>
    </row>
    <row r="1266" spans="15:15" x14ac:dyDescent="0.3">
      <c r="O1266" s="239"/>
    </row>
    <row r="1267" spans="15:15" x14ac:dyDescent="0.3">
      <c r="O1267" s="239"/>
    </row>
    <row r="1268" spans="15:15" x14ac:dyDescent="0.3">
      <c r="O1268" s="239"/>
    </row>
    <row r="1269" spans="15:15" x14ac:dyDescent="0.3">
      <c r="O1269" s="239"/>
    </row>
    <row r="1270" spans="15:15" x14ac:dyDescent="0.3">
      <c r="O1270" s="239"/>
    </row>
    <row r="1271" spans="15:15" x14ac:dyDescent="0.3">
      <c r="O1271" s="239"/>
    </row>
    <row r="1272" spans="15:15" x14ac:dyDescent="0.3">
      <c r="O1272" s="239"/>
    </row>
    <row r="1273" spans="15:15" x14ac:dyDescent="0.3">
      <c r="O1273" s="239"/>
    </row>
  </sheetData>
  <mergeCells count="16">
    <mergeCell ref="B7:B9"/>
    <mergeCell ref="C7:C9"/>
    <mergeCell ref="D7:G7"/>
    <mergeCell ref="H7:J7"/>
    <mergeCell ref="K7:M7"/>
    <mergeCell ref="M8:M9"/>
    <mergeCell ref="N7:N9"/>
    <mergeCell ref="D8:D9"/>
    <mergeCell ref="E8:E9"/>
    <mergeCell ref="F8:F9"/>
    <mergeCell ref="G8:G9"/>
    <mergeCell ref="H8:H9"/>
    <mergeCell ref="I8:I9"/>
    <mergeCell ref="J8:J9"/>
    <mergeCell ref="K8:K9"/>
    <mergeCell ref="L8:L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187"/>
  <sheetViews>
    <sheetView topLeftCell="A7" zoomScale="85" zoomScaleNormal="85" workbookViewId="0">
      <selection activeCell="I37" sqref="I37"/>
    </sheetView>
  </sheetViews>
  <sheetFormatPr defaultColWidth="8.8984375" defaultRowHeight="13.45" x14ac:dyDescent="0.3"/>
  <cols>
    <col min="1" max="1" width="10.296875" style="2" customWidth="1"/>
    <col min="2" max="2" width="12.09765625" style="2" customWidth="1"/>
    <col min="3" max="3" width="9.8984375" style="2" customWidth="1"/>
    <col min="4" max="4" width="31.59765625" style="3" customWidth="1"/>
    <col min="5" max="5" width="15.296875" style="3" customWidth="1"/>
    <col min="6" max="6" width="7.3984375" style="3" customWidth="1"/>
    <col min="7" max="7" width="12.69921875" style="3" customWidth="1"/>
    <col min="8" max="10" width="15.296875" style="3" customWidth="1"/>
    <col min="11" max="11" width="14.296875" style="3" customWidth="1"/>
    <col min="12" max="12" width="13.8984375" style="3" customWidth="1"/>
    <col min="13" max="13" width="11.59765625" style="3" customWidth="1"/>
    <col min="14" max="14" width="14.59765625" style="3" customWidth="1"/>
    <col min="15" max="16" width="14.09765625" style="3" customWidth="1"/>
    <col min="17" max="17" width="12.296875" style="3" customWidth="1"/>
    <col min="18" max="18" width="35.69921875" style="2" customWidth="1"/>
    <col min="19" max="19" width="14.69921875" style="3" hidden="1" customWidth="1"/>
    <col min="20" max="20" width="8.3984375" style="3" hidden="1" customWidth="1"/>
    <col min="21" max="21" width="11.59765625" style="3" hidden="1" customWidth="1"/>
    <col min="22" max="22" width="11.3984375" style="3" hidden="1" customWidth="1"/>
    <col min="23" max="23" width="13" style="3" hidden="1" customWidth="1"/>
    <col min="24" max="24" width="8.8984375" style="3" hidden="1" customWidth="1"/>
    <col min="25" max="25" width="14.69921875" style="3" hidden="1" customWidth="1"/>
    <col min="26" max="26" width="15.69921875" style="3" hidden="1" customWidth="1"/>
    <col min="27" max="27" width="13.59765625" style="3" hidden="1" customWidth="1"/>
    <col min="28" max="28" width="15.296875" style="3" hidden="1" customWidth="1"/>
    <col min="29" max="29" width="13.8984375" style="3" hidden="1" customWidth="1"/>
    <col min="30" max="31" width="12.69921875" style="3" hidden="1" customWidth="1"/>
    <col min="32" max="32" width="13.8984375" style="3" hidden="1" customWidth="1"/>
    <col min="33" max="33" width="8.8984375" style="3" hidden="1" customWidth="1"/>
    <col min="34" max="35" width="16.59765625" style="3" customWidth="1"/>
    <col min="36" max="36" width="15.09765625" style="3" customWidth="1"/>
    <col min="37" max="16384" width="8.8984375" style="3"/>
  </cols>
  <sheetData>
    <row r="1" spans="1:36" x14ac:dyDescent="0.3">
      <c r="D1" s="3" t="s">
        <v>116</v>
      </c>
      <c r="AH1" s="130">
        <f t="shared" ref="AH1:AJ1" si="0">SUM(AH2:AH26)</f>
        <v>1156066.0496529569</v>
      </c>
      <c r="AI1" s="130">
        <v>3165420.96</v>
      </c>
      <c r="AJ1" s="130">
        <f t="shared" si="0"/>
        <v>1156066.0496529569</v>
      </c>
    </row>
    <row r="2" spans="1:36" x14ac:dyDescent="0.3">
      <c r="AH2" s="131">
        <f t="shared" ref="AH2:AH24" si="1">SUM(AJ2:AJ2)</f>
        <v>73762.157899883736</v>
      </c>
      <c r="AI2" s="131">
        <v>128058.24000000001</v>
      </c>
      <c r="AJ2" s="131">
        <v>73762.157899883736</v>
      </c>
    </row>
    <row r="3" spans="1:36" x14ac:dyDescent="0.3">
      <c r="AH3" s="131">
        <f t="shared" si="1"/>
        <v>66968.000000000015</v>
      </c>
      <c r="AI3" s="131">
        <v>121071</v>
      </c>
      <c r="AJ3" s="131">
        <v>66968.000000000015</v>
      </c>
    </row>
    <row r="4" spans="1:36" x14ac:dyDescent="0.3">
      <c r="A4" s="4" t="s">
        <v>117</v>
      </c>
      <c r="AH4" s="131">
        <f t="shared" si="1"/>
        <v>62299.148616733357</v>
      </c>
      <c r="AI4" s="131">
        <v>141762.62</v>
      </c>
      <c r="AJ4" s="131">
        <v>62299.148616733357</v>
      </c>
    </row>
    <row r="5" spans="1:36" x14ac:dyDescent="0.3">
      <c r="A5" s="4" t="s">
        <v>118</v>
      </c>
      <c r="AH5" s="131">
        <f t="shared" si="1"/>
        <v>24567.707499999997</v>
      </c>
      <c r="AI5" s="131">
        <v>98270.829999999987</v>
      </c>
      <c r="AJ5" s="131">
        <v>24567.707499999997</v>
      </c>
    </row>
    <row r="6" spans="1:36" ht="25.25" customHeight="1" x14ac:dyDescent="0.3">
      <c r="A6" s="263" t="s">
        <v>119</v>
      </c>
      <c r="B6" s="266" t="s">
        <v>120</v>
      </c>
      <c r="C6" s="5"/>
      <c r="D6" s="266" t="s">
        <v>121</v>
      </c>
      <c r="E6" s="268" t="s">
        <v>122</v>
      </c>
      <c r="F6" s="268" t="s">
        <v>123</v>
      </c>
      <c r="G6" s="263" t="s">
        <v>124</v>
      </c>
      <c r="H6" s="257" t="s">
        <v>125</v>
      </c>
      <c r="I6" s="258"/>
      <c r="J6" s="259"/>
      <c r="K6" s="257" t="s">
        <v>126</v>
      </c>
      <c r="L6" s="258"/>
      <c r="M6" s="258"/>
      <c r="N6" s="259"/>
      <c r="O6" s="260" t="s">
        <v>127</v>
      </c>
      <c r="P6" s="261"/>
      <c r="Q6" s="262"/>
      <c r="R6" s="263" t="s">
        <v>128</v>
      </c>
      <c r="AH6" s="131">
        <f t="shared" si="1"/>
        <v>137031.98929805378</v>
      </c>
      <c r="AI6" s="131">
        <v>128043.98999999999</v>
      </c>
      <c r="AJ6" s="131">
        <v>137031.98929805378</v>
      </c>
    </row>
    <row r="7" spans="1:36" ht="99" customHeight="1" x14ac:dyDescent="0.3">
      <c r="A7" s="265"/>
      <c r="B7" s="267"/>
      <c r="C7" s="6"/>
      <c r="D7" s="267"/>
      <c r="E7" s="269"/>
      <c r="F7" s="269"/>
      <c r="G7" s="264"/>
      <c r="H7" s="7" t="s">
        <v>1</v>
      </c>
      <c r="I7" s="7" t="s">
        <v>129</v>
      </c>
      <c r="J7" s="7" t="s">
        <v>130</v>
      </c>
      <c r="K7" s="7" t="s">
        <v>131</v>
      </c>
      <c r="L7" s="8" t="s">
        <v>132</v>
      </c>
      <c r="M7" s="8" t="s">
        <v>133</v>
      </c>
      <c r="N7" s="7" t="s">
        <v>130</v>
      </c>
      <c r="O7" s="9" t="s">
        <v>1</v>
      </c>
      <c r="P7" s="9" t="s">
        <v>129</v>
      </c>
      <c r="Q7" s="9" t="s">
        <v>2</v>
      </c>
      <c r="R7" s="264"/>
      <c r="AH7" s="131">
        <f t="shared" si="1"/>
        <v>40816.032008591363</v>
      </c>
      <c r="AI7" s="131">
        <v>158935.16999999998</v>
      </c>
      <c r="AJ7" s="131">
        <v>40816.032008591363</v>
      </c>
    </row>
    <row r="8" spans="1:36" s="2" customFormat="1" ht="26.9" x14ac:dyDescent="0.3">
      <c r="A8" s="10" t="s">
        <v>3</v>
      </c>
      <c r="B8" s="11"/>
      <c r="C8" s="11"/>
      <c r="D8" s="12" t="s">
        <v>134</v>
      </c>
      <c r="E8" s="13"/>
      <c r="F8" s="14" t="s">
        <v>116</v>
      </c>
      <c r="G8" s="13"/>
      <c r="H8" s="15">
        <f>I8+J8</f>
        <v>24391443.079999998</v>
      </c>
      <c r="I8" s="15">
        <v>18445400.629999999</v>
      </c>
      <c r="J8" s="15">
        <f t="shared" ref="J8:N8" si="2">J9</f>
        <v>5946042.4499999993</v>
      </c>
      <c r="K8" s="15">
        <f t="shared" si="2"/>
        <v>22024868.010000002</v>
      </c>
      <c r="L8" s="15">
        <f t="shared" si="2"/>
        <v>15490932.949999999</v>
      </c>
      <c r="M8" s="15">
        <f t="shared" si="2"/>
        <v>892895.21</v>
      </c>
      <c r="N8" s="15">
        <f t="shared" si="2"/>
        <v>5641039.8499999996</v>
      </c>
      <c r="O8" s="15">
        <f t="shared" ref="O8:O39" si="3">P8+Q8</f>
        <v>17632518.703745686</v>
      </c>
      <c r="P8" s="15">
        <v>13534843.359999999</v>
      </c>
      <c r="Q8" s="15">
        <v>4097675.3437456843</v>
      </c>
      <c r="R8" s="15"/>
      <c r="AH8" s="131">
        <f t="shared" si="1"/>
        <v>51682.960160580013</v>
      </c>
      <c r="AI8" s="131">
        <v>197975.01000000004</v>
      </c>
      <c r="AJ8" s="131">
        <v>51682.960160580013</v>
      </c>
    </row>
    <row r="9" spans="1:36" s="2" customFormat="1" ht="94.05" x14ac:dyDescent="0.3">
      <c r="A9" s="10" t="s">
        <v>4</v>
      </c>
      <c r="B9" s="11"/>
      <c r="C9" s="11"/>
      <c r="D9" s="10" t="s">
        <v>135</v>
      </c>
      <c r="E9" s="13"/>
      <c r="F9" s="13" t="s">
        <v>116</v>
      </c>
      <c r="G9" s="13"/>
      <c r="H9" s="15">
        <f t="shared" ref="H9:H72" si="4">I9+J9</f>
        <v>24391443.079999998</v>
      </c>
      <c r="I9" s="15">
        <v>18445400.629999999</v>
      </c>
      <c r="J9" s="15">
        <f t="shared" ref="J9:N9" si="5">J10+J78</f>
        <v>5946042.4499999993</v>
      </c>
      <c r="K9" s="15">
        <f t="shared" si="5"/>
        <v>22024868.010000002</v>
      </c>
      <c r="L9" s="15">
        <f t="shared" si="5"/>
        <v>15490932.949999999</v>
      </c>
      <c r="M9" s="15">
        <f t="shared" si="5"/>
        <v>892895.21</v>
      </c>
      <c r="N9" s="15">
        <f t="shared" si="5"/>
        <v>5641039.8499999996</v>
      </c>
      <c r="O9" s="15">
        <f t="shared" si="3"/>
        <v>17632518.703745686</v>
      </c>
      <c r="P9" s="15">
        <v>13534843.359999999</v>
      </c>
      <c r="Q9" s="15">
        <v>4097675.3437456843</v>
      </c>
      <c r="R9" s="15"/>
      <c r="AH9" s="131">
        <f t="shared" si="1"/>
        <v>50267.784835749997</v>
      </c>
      <c r="AI9" s="131">
        <v>199835</v>
      </c>
      <c r="AJ9" s="131">
        <v>50267.784835749997</v>
      </c>
    </row>
    <row r="10" spans="1:36" s="2" customFormat="1" ht="80.599999999999994" x14ac:dyDescent="0.3">
      <c r="A10" s="10" t="s">
        <v>5</v>
      </c>
      <c r="B10" s="11"/>
      <c r="C10" s="11"/>
      <c r="D10" s="10" t="s">
        <v>6</v>
      </c>
      <c r="E10" s="13"/>
      <c r="F10" s="16" t="s">
        <v>116</v>
      </c>
      <c r="G10" s="13"/>
      <c r="H10" s="15">
        <f t="shared" si="4"/>
        <v>13782687.109999999</v>
      </c>
      <c r="I10" s="15">
        <v>10628436.43</v>
      </c>
      <c r="J10" s="15">
        <f t="shared" ref="J10:N10" si="6">J11+J37+J51+J67+J72</f>
        <v>3154250.6799999997</v>
      </c>
      <c r="K10" s="15">
        <f t="shared" si="6"/>
        <v>13816717.720000001</v>
      </c>
      <c r="L10" s="15">
        <f t="shared" si="6"/>
        <v>9821405.5099999998</v>
      </c>
      <c r="M10" s="15">
        <f t="shared" si="6"/>
        <v>892895.21</v>
      </c>
      <c r="N10" s="15">
        <f t="shared" si="6"/>
        <v>3102417</v>
      </c>
      <c r="O10" s="15">
        <f t="shared" si="3"/>
        <v>12612665.353745684</v>
      </c>
      <c r="P10" s="15">
        <v>9846256.0199999996</v>
      </c>
      <c r="Q10" s="15">
        <v>2766409.333745684</v>
      </c>
      <c r="R10" s="15"/>
      <c r="Y10" s="2" t="s">
        <v>136</v>
      </c>
      <c r="Z10" s="2" t="s">
        <v>137</v>
      </c>
      <c r="AA10" s="2" t="s">
        <v>138</v>
      </c>
      <c r="AB10" s="2" t="s">
        <v>139</v>
      </c>
      <c r="AC10" s="2" t="s">
        <v>140</v>
      </c>
      <c r="AD10" s="2" t="s">
        <v>141</v>
      </c>
      <c r="AE10" s="2" t="s">
        <v>138</v>
      </c>
      <c r="AF10" s="2" t="s">
        <v>139</v>
      </c>
      <c r="AH10" s="131">
        <f t="shared" si="1"/>
        <v>49609.195</v>
      </c>
      <c r="AI10" s="131">
        <v>198436.78</v>
      </c>
      <c r="AJ10" s="131">
        <v>49609.195</v>
      </c>
    </row>
    <row r="11" spans="1:36" s="2" customFormat="1" ht="40.299999999999997" x14ac:dyDescent="0.3">
      <c r="A11" s="10" t="s">
        <v>7</v>
      </c>
      <c r="B11" s="11"/>
      <c r="C11" s="11"/>
      <c r="D11" s="10" t="s">
        <v>8</v>
      </c>
      <c r="E11" s="13"/>
      <c r="F11" s="13" t="s">
        <v>116</v>
      </c>
      <c r="G11" s="13"/>
      <c r="H11" s="15">
        <f t="shared" si="4"/>
        <v>4576489.8900000006</v>
      </c>
      <c r="I11" s="15">
        <v>3263404.6000000006</v>
      </c>
      <c r="J11" s="17">
        <f>SUM(J12:J36)</f>
        <v>1313085.29</v>
      </c>
      <c r="K11" s="18">
        <f t="shared" ref="K11:N11" si="7">SUM(K12:K36)</f>
        <v>4458651.3500000006</v>
      </c>
      <c r="L11" s="18">
        <f t="shared" si="7"/>
        <v>2773893.3999999994</v>
      </c>
      <c r="M11" s="18">
        <f t="shared" si="7"/>
        <v>489510.59999999992</v>
      </c>
      <c r="N11" s="18">
        <f t="shared" si="7"/>
        <v>1195247.3499999999</v>
      </c>
      <c r="O11" s="15">
        <v>4321487.0500000007</v>
      </c>
      <c r="P11" s="15">
        <v>3165420.9600000004</v>
      </c>
      <c r="Q11" s="18">
        <v>1156066.0899999999</v>
      </c>
      <c r="R11" s="19"/>
      <c r="Y11" s="20">
        <f t="shared" ref="Y11:Y43" si="8">H11-K11</f>
        <v>117838.54000000004</v>
      </c>
      <c r="Z11" s="21" t="e">
        <f>#REF!-L11</f>
        <v>#REF!</v>
      </c>
      <c r="AA11" s="21" t="e">
        <f>#REF!-M11</f>
        <v>#REF!</v>
      </c>
      <c r="AB11" s="21">
        <f t="shared" ref="AB11:AB43" si="9">J11-N11</f>
        <v>117837.94000000018</v>
      </c>
      <c r="AC11" s="21">
        <f t="shared" ref="AC11:AC43" si="10">H11-O11</f>
        <v>255002.83999999985</v>
      </c>
      <c r="AD11" s="21" t="e">
        <f>#REF!-#REF!</f>
        <v>#REF!</v>
      </c>
      <c r="AE11" s="21" t="e">
        <f>#REF!-#REF!</f>
        <v>#REF!</v>
      </c>
      <c r="AF11" s="21">
        <f t="shared" ref="AF11:AF43" si="11">J11-Q11</f>
        <v>157019.20000000019</v>
      </c>
      <c r="AH11" s="131">
        <f t="shared" si="1"/>
        <v>62454.251575130649</v>
      </c>
      <c r="AI11" s="131">
        <v>187522.74000000002</v>
      </c>
      <c r="AJ11" s="131">
        <v>62454.251575130649</v>
      </c>
    </row>
    <row r="12" spans="1:36" s="2" customFormat="1" ht="40.200000000000003" customHeight="1" x14ac:dyDescent="0.3">
      <c r="A12" s="11" t="s">
        <v>142</v>
      </c>
      <c r="B12" s="11" t="s">
        <v>143</v>
      </c>
      <c r="C12" s="11" t="s">
        <v>144</v>
      </c>
      <c r="D12" s="11" t="s">
        <v>145</v>
      </c>
      <c r="E12" s="11" t="s">
        <v>146</v>
      </c>
      <c r="F12" s="22" t="s">
        <v>147</v>
      </c>
      <c r="G12" s="11" t="s">
        <v>148</v>
      </c>
      <c r="H12" s="15">
        <f t="shared" si="4"/>
        <v>201820.40000000002</v>
      </c>
      <c r="I12" s="15">
        <v>128058.24000000001</v>
      </c>
      <c r="J12" s="23">
        <v>73762.16</v>
      </c>
      <c r="K12" s="24">
        <f>SUM(L12:N12)</f>
        <v>250766</v>
      </c>
      <c r="L12" s="24">
        <v>135247.75</v>
      </c>
      <c r="M12" s="24">
        <v>23867.25</v>
      </c>
      <c r="N12" s="24">
        <v>91651</v>
      </c>
      <c r="O12" s="15">
        <v>201820.40000000002</v>
      </c>
      <c r="P12" s="15">
        <v>128058.24000000001</v>
      </c>
      <c r="Q12" s="24">
        <v>73762.16</v>
      </c>
      <c r="R12" s="25"/>
      <c r="S12" s="26">
        <f t="shared" ref="S12:S21" si="12">H12-O12</f>
        <v>0</v>
      </c>
      <c r="T12" s="27">
        <v>0.57600477641957071</v>
      </c>
      <c r="U12" s="26" t="e">
        <f>#REF!-#REF!</f>
        <v>#REF!</v>
      </c>
      <c r="V12" s="26">
        <f t="shared" ref="V12:V21" si="13">J12-Q12</f>
        <v>0</v>
      </c>
      <c r="Y12" s="20">
        <f t="shared" si="8"/>
        <v>-48945.599999999977</v>
      </c>
      <c r="Z12" s="21" t="e">
        <f>#REF!-L12</f>
        <v>#REF!</v>
      </c>
      <c r="AA12" s="21" t="e">
        <f>#REF!-M12</f>
        <v>#REF!</v>
      </c>
      <c r="AB12" s="21">
        <f t="shared" si="9"/>
        <v>-17888.839999999997</v>
      </c>
      <c r="AC12" s="2">
        <f t="shared" si="10"/>
        <v>0</v>
      </c>
      <c r="AD12" s="2" t="e">
        <f>#REF!-#REF!</f>
        <v>#REF!</v>
      </c>
      <c r="AE12" s="2" t="e">
        <f>#REF!-#REF!</f>
        <v>#REF!</v>
      </c>
      <c r="AF12" s="2">
        <f t="shared" si="11"/>
        <v>0</v>
      </c>
      <c r="AH12" s="131">
        <f t="shared" si="1"/>
        <v>24952.875</v>
      </c>
      <c r="AI12" s="131">
        <v>99811.5</v>
      </c>
      <c r="AJ12" s="131">
        <v>24952.875</v>
      </c>
    </row>
    <row r="13" spans="1:36" s="2" customFormat="1" ht="40.200000000000003" customHeight="1" x14ac:dyDescent="0.3">
      <c r="A13" s="11" t="s">
        <v>149</v>
      </c>
      <c r="B13" s="11" t="s">
        <v>150</v>
      </c>
      <c r="C13" s="11" t="s">
        <v>151</v>
      </c>
      <c r="D13" s="11" t="s">
        <v>152</v>
      </c>
      <c r="E13" s="11" t="s">
        <v>146</v>
      </c>
      <c r="F13" s="22" t="s">
        <v>147</v>
      </c>
      <c r="G13" s="11" t="s">
        <v>148</v>
      </c>
      <c r="H13" s="15">
        <f t="shared" si="4"/>
        <v>188039</v>
      </c>
      <c r="I13" s="15">
        <v>121070.99999999999</v>
      </c>
      <c r="J13" s="23">
        <v>66968</v>
      </c>
      <c r="K13" s="24">
        <f t="shared" ref="K13:K33" si="14">SUM(L13:N13)</f>
        <v>188039</v>
      </c>
      <c r="L13" s="24">
        <v>102910.34999999999</v>
      </c>
      <c r="M13" s="24">
        <v>18160.649999999998</v>
      </c>
      <c r="N13" s="24">
        <v>66968</v>
      </c>
      <c r="O13" s="15">
        <v>188039</v>
      </c>
      <c r="P13" s="15">
        <v>121071</v>
      </c>
      <c r="Q13" s="24">
        <v>66968</v>
      </c>
      <c r="R13" s="28"/>
      <c r="S13" s="26">
        <f t="shared" si="12"/>
        <v>0</v>
      </c>
      <c r="T13" s="27">
        <v>0.55312998158105586</v>
      </c>
      <c r="U13" s="26" t="e">
        <f>#REF!-#REF!</f>
        <v>#REF!</v>
      </c>
      <c r="V13" s="26">
        <f t="shared" si="13"/>
        <v>0</v>
      </c>
      <c r="Y13" s="20">
        <f t="shared" si="8"/>
        <v>0</v>
      </c>
      <c r="Z13" s="21" t="e">
        <f>#REF!-L13</f>
        <v>#REF!</v>
      </c>
      <c r="AA13" s="21" t="e">
        <f>#REF!-M13</f>
        <v>#REF!</v>
      </c>
      <c r="AB13" s="21">
        <f t="shared" si="9"/>
        <v>0</v>
      </c>
      <c r="AC13" s="2">
        <f t="shared" si="10"/>
        <v>0</v>
      </c>
      <c r="AD13" s="2" t="e">
        <f>#REF!-#REF!</f>
        <v>#REF!</v>
      </c>
      <c r="AE13" s="2" t="e">
        <f>#REF!-#REF!</f>
        <v>#REF!</v>
      </c>
      <c r="AF13" s="2">
        <f t="shared" si="11"/>
        <v>0</v>
      </c>
      <c r="AH13" s="131">
        <f t="shared" si="1"/>
        <v>67393.91301403314</v>
      </c>
      <c r="AI13" s="131">
        <v>121929.15</v>
      </c>
      <c r="AJ13" s="131">
        <v>67393.91301403314</v>
      </c>
    </row>
    <row r="14" spans="1:36" s="2" customFormat="1" ht="40.200000000000003" customHeight="1" x14ac:dyDescent="0.3">
      <c r="A14" s="11" t="s">
        <v>153</v>
      </c>
      <c r="B14" s="11" t="s">
        <v>154</v>
      </c>
      <c r="C14" s="11" t="s">
        <v>155</v>
      </c>
      <c r="D14" s="11" t="s">
        <v>156</v>
      </c>
      <c r="E14" s="11" t="s">
        <v>146</v>
      </c>
      <c r="F14" s="22" t="s">
        <v>147</v>
      </c>
      <c r="G14" s="11" t="s">
        <v>148</v>
      </c>
      <c r="H14" s="15">
        <f t="shared" si="4"/>
        <v>204061.77</v>
      </c>
      <c r="I14" s="15">
        <v>141762.62</v>
      </c>
      <c r="J14" s="23">
        <v>62299.15</v>
      </c>
      <c r="K14" s="24">
        <f t="shared" si="14"/>
        <v>222319</v>
      </c>
      <c r="L14" s="24">
        <v>131279.1</v>
      </c>
      <c r="M14" s="24">
        <v>23166.899999999998</v>
      </c>
      <c r="N14" s="24">
        <v>67873</v>
      </c>
      <c r="O14" s="15">
        <v>204061.77</v>
      </c>
      <c r="P14" s="15">
        <v>141762.62</v>
      </c>
      <c r="Q14" s="24">
        <v>62299.15</v>
      </c>
      <c r="R14" s="25"/>
      <c r="S14" s="26">
        <f t="shared" si="12"/>
        <v>0</v>
      </c>
      <c r="T14" s="27">
        <v>0.43946104139958303</v>
      </c>
      <c r="U14" s="26" t="e">
        <f>#REF!-#REF!</f>
        <v>#REF!</v>
      </c>
      <c r="V14" s="26">
        <f t="shared" si="13"/>
        <v>0</v>
      </c>
      <c r="Y14" s="20">
        <f t="shared" si="8"/>
        <v>-18257.23000000001</v>
      </c>
      <c r="Z14" s="21" t="e">
        <f>#REF!-L14</f>
        <v>#REF!</v>
      </c>
      <c r="AA14" s="21" t="e">
        <f>#REF!-M14</f>
        <v>#REF!</v>
      </c>
      <c r="AB14" s="21">
        <f t="shared" si="9"/>
        <v>-5573.8499999999985</v>
      </c>
      <c r="AC14" s="2">
        <f t="shared" si="10"/>
        <v>0</v>
      </c>
      <c r="AD14" s="2" t="e">
        <f>#REF!-#REF!</f>
        <v>#REF!</v>
      </c>
      <c r="AE14" s="2" t="e">
        <f>#REF!-#REF!</f>
        <v>#REF!</v>
      </c>
      <c r="AF14" s="2">
        <f t="shared" si="11"/>
        <v>0</v>
      </c>
      <c r="AH14" s="131">
        <f t="shared" si="1"/>
        <v>47365.209335499996</v>
      </c>
      <c r="AI14" s="131">
        <v>199885</v>
      </c>
      <c r="AJ14" s="131">
        <v>47365.209335499996</v>
      </c>
    </row>
    <row r="15" spans="1:36" s="2" customFormat="1" ht="40.200000000000003" customHeight="1" x14ac:dyDescent="0.3">
      <c r="A15" s="11" t="s">
        <v>157</v>
      </c>
      <c r="B15" s="11" t="s">
        <v>158</v>
      </c>
      <c r="C15" s="11" t="s">
        <v>159</v>
      </c>
      <c r="D15" s="11" t="s">
        <v>160</v>
      </c>
      <c r="E15" s="11" t="s">
        <v>161</v>
      </c>
      <c r="F15" s="22" t="s">
        <v>147</v>
      </c>
      <c r="G15" s="11" t="s">
        <v>148</v>
      </c>
      <c r="H15" s="15">
        <f t="shared" si="4"/>
        <v>122838.54000000001</v>
      </c>
      <c r="I15" s="15">
        <v>98270.83</v>
      </c>
      <c r="J15" s="23">
        <v>24567.71</v>
      </c>
      <c r="K15" s="24">
        <f>SUM(L15:N15)</f>
        <v>123160</v>
      </c>
      <c r="L15" s="24">
        <v>83748.800000000003</v>
      </c>
      <c r="M15" s="24">
        <v>14779.199999999999</v>
      </c>
      <c r="N15" s="24">
        <v>24632</v>
      </c>
      <c r="O15" s="15">
        <v>122838.54000000001</v>
      </c>
      <c r="P15" s="15">
        <v>98270.83</v>
      </c>
      <c r="Q15" s="24">
        <v>24567.71</v>
      </c>
      <c r="R15" s="25"/>
      <c r="S15" s="26">
        <f t="shared" si="12"/>
        <v>0</v>
      </c>
      <c r="T15" s="27">
        <v>0.25</v>
      </c>
      <c r="U15" s="26" t="e">
        <f>#REF!-#REF!</f>
        <v>#REF!</v>
      </c>
      <c r="V15" s="26">
        <f t="shared" si="13"/>
        <v>0</v>
      </c>
      <c r="Y15" s="20">
        <f t="shared" si="8"/>
        <v>-321.45999999999185</v>
      </c>
      <c r="Z15" s="21" t="e">
        <f>#REF!-L15</f>
        <v>#REF!</v>
      </c>
      <c r="AA15" s="21" t="e">
        <f>#REF!-M15</f>
        <v>#REF!</v>
      </c>
      <c r="AB15" s="21">
        <f t="shared" si="9"/>
        <v>-64.290000000000873</v>
      </c>
      <c r="AC15" s="2">
        <f t="shared" si="10"/>
        <v>0</v>
      </c>
      <c r="AD15" s="2" t="e">
        <f>#REF!-#REF!</f>
        <v>#REF!</v>
      </c>
      <c r="AE15" s="2" t="e">
        <f>#REF!-#REF!</f>
        <v>#REF!</v>
      </c>
      <c r="AF15" s="2">
        <f t="shared" si="11"/>
        <v>0</v>
      </c>
      <c r="AH15" s="131">
        <f t="shared" si="1"/>
        <v>42976.476810272456</v>
      </c>
      <c r="AI15" s="131">
        <v>171905.11</v>
      </c>
      <c r="AJ15" s="131">
        <v>42976.476810272456</v>
      </c>
    </row>
    <row r="16" spans="1:36" s="2" customFormat="1" ht="40.200000000000003" customHeight="1" x14ac:dyDescent="0.3">
      <c r="A16" s="11" t="s">
        <v>162</v>
      </c>
      <c r="B16" s="11" t="s">
        <v>163</v>
      </c>
      <c r="C16" s="11" t="s">
        <v>164</v>
      </c>
      <c r="D16" s="11" t="s">
        <v>165</v>
      </c>
      <c r="E16" s="11" t="s">
        <v>146</v>
      </c>
      <c r="F16" s="22" t="s">
        <v>147</v>
      </c>
      <c r="G16" s="11" t="s">
        <v>148</v>
      </c>
      <c r="H16" s="15">
        <f t="shared" si="4"/>
        <v>265075.98</v>
      </c>
      <c r="I16" s="15">
        <v>128043.99</v>
      </c>
      <c r="J16" s="23">
        <v>137031.99</v>
      </c>
      <c r="K16" s="24">
        <f t="shared" si="14"/>
        <v>265076</v>
      </c>
      <c r="L16" s="24">
        <v>108837.4</v>
      </c>
      <c r="M16" s="24">
        <v>19206.599999999999</v>
      </c>
      <c r="N16" s="24">
        <v>137032</v>
      </c>
      <c r="O16" s="15">
        <v>265075.98</v>
      </c>
      <c r="P16" s="15">
        <v>128043.98999999999</v>
      </c>
      <c r="Q16" s="24">
        <v>137031.99</v>
      </c>
      <c r="R16" s="25"/>
      <c r="S16" s="26">
        <f t="shared" si="12"/>
        <v>0</v>
      </c>
      <c r="T16" s="27">
        <v>1.070194620599169</v>
      </c>
      <c r="U16" s="26" t="e">
        <f>#REF!-#REF!</f>
        <v>#REF!</v>
      </c>
      <c r="V16" s="26">
        <f t="shared" si="13"/>
        <v>0</v>
      </c>
      <c r="Y16" s="20">
        <f t="shared" si="8"/>
        <v>-2.0000000018626451E-2</v>
      </c>
      <c r="Z16" s="21" t="e">
        <f>#REF!-L16</f>
        <v>#REF!</v>
      </c>
      <c r="AA16" s="21" t="e">
        <f>#REF!-M16</f>
        <v>#REF!</v>
      </c>
      <c r="AB16" s="21">
        <f t="shared" si="9"/>
        <v>-1.0000000009313226E-2</v>
      </c>
      <c r="AC16" s="2">
        <f t="shared" si="10"/>
        <v>0</v>
      </c>
      <c r="AD16" s="2" t="e">
        <f>#REF!-#REF!</f>
        <v>#REF!</v>
      </c>
      <c r="AE16" s="2" t="e">
        <f>#REF!-#REF!</f>
        <v>#REF!</v>
      </c>
      <c r="AF16" s="2">
        <f t="shared" si="11"/>
        <v>0</v>
      </c>
      <c r="AH16" s="131">
        <f t="shared" si="1"/>
        <v>13991.025000000001</v>
      </c>
      <c r="AI16" s="131">
        <v>55964.100000000006</v>
      </c>
      <c r="AJ16" s="131">
        <v>13991.025000000001</v>
      </c>
    </row>
    <row r="17" spans="1:36" s="2" customFormat="1" ht="52.25" customHeight="1" x14ac:dyDescent="0.3">
      <c r="A17" s="11" t="s">
        <v>166</v>
      </c>
      <c r="B17" s="11" t="s">
        <v>167</v>
      </c>
      <c r="C17" s="11" t="s">
        <v>168</v>
      </c>
      <c r="D17" s="11" t="s">
        <v>169</v>
      </c>
      <c r="E17" s="11" t="s">
        <v>170</v>
      </c>
      <c r="F17" s="22" t="s">
        <v>147</v>
      </c>
      <c r="G17" s="11" t="s">
        <v>148</v>
      </c>
      <c r="H17" s="15">
        <f t="shared" si="4"/>
        <v>199751.2</v>
      </c>
      <c r="I17" s="15">
        <v>158935.17000000001</v>
      </c>
      <c r="J17" s="23">
        <v>40816.03</v>
      </c>
      <c r="K17" s="24">
        <f t="shared" si="14"/>
        <v>200999</v>
      </c>
      <c r="L17" s="24">
        <v>135938.79999999999</v>
      </c>
      <c r="M17" s="24">
        <v>23989.200000000001</v>
      </c>
      <c r="N17" s="24">
        <v>41071</v>
      </c>
      <c r="O17" s="15">
        <v>199751.2</v>
      </c>
      <c r="P17" s="15">
        <v>158935.17000000001</v>
      </c>
      <c r="Q17" s="24">
        <v>40816.03</v>
      </c>
      <c r="R17" s="25"/>
      <c r="S17" s="26">
        <f t="shared" si="12"/>
        <v>0</v>
      </c>
      <c r="T17" s="27">
        <v>0.25680931419138614</v>
      </c>
      <c r="U17" s="26" t="e">
        <f>#REF!-#REF!</f>
        <v>#REF!</v>
      </c>
      <c r="V17" s="26">
        <f t="shared" si="13"/>
        <v>0</v>
      </c>
      <c r="Y17" s="20">
        <f t="shared" si="8"/>
        <v>-1247.7999999999884</v>
      </c>
      <c r="Z17" s="21" t="e">
        <f>#REF!-L17</f>
        <v>#REF!</v>
      </c>
      <c r="AA17" s="21" t="e">
        <f>#REF!-M17</f>
        <v>#REF!</v>
      </c>
      <c r="AB17" s="21">
        <f t="shared" si="9"/>
        <v>-254.97000000000116</v>
      </c>
      <c r="AC17" s="2">
        <f t="shared" si="10"/>
        <v>0</v>
      </c>
      <c r="AD17" s="2" t="e">
        <f>#REF!-#REF!</f>
        <v>#REF!</v>
      </c>
      <c r="AE17" s="2" t="e">
        <f>#REF!-#REF!</f>
        <v>#REF!</v>
      </c>
      <c r="AF17" s="2">
        <f t="shared" si="11"/>
        <v>0</v>
      </c>
      <c r="AH17" s="131">
        <f t="shared" si="1"/>
        <v>41446.08577132543</v>
      </c>
      <c r="AI17" s="131">
        <v>88957.790000000008</v>
      </c>
      <c r="AJ17" s="131">
        <v>41446.08577132543</v>
      </c>
    </row>
    <row r="18" spans="1:36" s="2" customFormat="1" ht="40.200000000000003" customHeight="1" x14ac:dyDescent="0.3">
      <c r="A18" s="11" t="s">
        <v>171</v>
      </c>
      <c r="B18" s="11" t="s">
        <v>172</v>
      </c>
      <c r="C18" s="11" t="s">
        <v>173</v>
      </c>
      <c r="D18" s="11" t="s">
        <v>174</v>
      </c>
      <c r="E18" s="11" t="s">
        <v>175</v>
      </c>
      <c r="F18" s="22" t="s">
        <v>147</v>
      </c>
      <c r="G18" s="11" t="s">
        <v>148</v>
      </c>
      <c r="H18" s="15">
        <f t="shared" si="4"/>
        <v>249657.97</v>
      </c>
      <c r="I18" s="15">
        <v>197975.01</v>
      </c>
      <c r="J18" s="23">
        <v>51682.96</v>
      </c>
      <c r="K18" s="24">
        <f t="shared" si="14"/>
        <v>252211.6</v>
      </c>
      <c r="L18" s="24">
        <v>170000</v>
      </c>
      <c r="M18" s="24">
        <v>30000</v>
      </c>
      <c r="N18" s="24">
        <v>52211.6</v>
      </c>
      <c r="O18" s="15">
        <v>249657.97</v>
      </c>
      <c r="P18" s="15">
        <v>197975.01</v>
      </c>
      <c r="Q18" s="24">
        <v>51682.96</v>
      </c>
      <c r="R18" s="25"/>
      <c r="S18" s="26">
        <f t="shared" si="12"/>
        <v>0</v>
      </c>
      <c r="T18" s="27">
        <v>0.26105800000000001</v>
      </c>
      <c r="U18" s="26" t="e">
        <f>#REF!-#REF!</f>
        <v>#REF!</v>
      </c>
      <c r="V18" s="26">
        <f t="shared" si="13"/>
        <v>0</v>
      </c>
      <c r="Y18" s="20">
        <f t="shared" si="8"/>
        <v>-2553.6300000000047</v>
      </c>
      <c r="Z18" s="21" t="e">
        <f>#REF!-L18</f>
        <v>#REF!</v>
      </c>
      <c r="AA18" s="21" t="e">
        <f>#REF!-M18</f>
        <v>#REF!</v>
      </c>
      <c r="AB18" s="21">
        <f t="shared" si="9"/>
        <v>-528.63999999999942</v>
      </c>
      <c r="AC18" s="2">
        <f t="shared" si="10"/>
        <v>0</v>
      </c>
      <c r="AD18" s="2" t="e">
        <f>#REF!-#REF!</f>
        <v>#REF!</v>
      </c>
      <c r="AE18" s="2" t="e">
        <f>#REF!-#REF!</f>
        <v>#REF!</v>
      </c>
      <c r="AF18" s="2">
        <f t="shared" si="11"/>
        <v>0</v>
      </c>
      <c r="AH18" s="131">
        <f t="shared" si="1"/>
        <v>23071.199418372089</v>
      </c>
      <c r="AI18" s="131">
        <v>92283.799999999988</v>
      </c>
      <c r="AJ18" s="131">
        <v>23071.199418372089</v>
      </c>
    </row>
    <row r="19" spans="1:36" s="2" customFormat="1" ht="40.200000000000003" customHeight="1" x14ac:dyDescent="0.3">
      <c r="A19" s="11" t="s">
        <v>176</v>
      </c>
      <c r="B19" s="11" t="s">
        <v>177</v>
      </c>
      <c r="C19" s="11" t="s">
        <v>178</v>
      </c>
      <c r="D19" s="11" t="s">
        <v>179</v>
      </c>
      <c r="E19" s="11" t="s">
        <v>175</v>
      </c>
      <c r="F19" s="22" t="s">
        <v>147</v>
      </c>
      <c r="G19" s="11" t="s">
        <v>148</v>
      </c>
      <c r="H19" s="15">
        <f t="shared" si="4"/>
        <v>250102.78</v>
      </c>
      <c r="I19" s="15">
        <v>199835</v>
      </c>
      <c r="J19" s="23">
        <v>50267.78</v>
      </c>
      <c r="K19" s="24">
        <f t="shared" si="14"/>
        <v>250309.29</v>
      </c>
      <c r="L19" s="24">
        <v>170000</v>
      </c>
      <c r="M19" s="24">
        <v>30000</v>
      </c>
      <c r="N19" s="24">
        <v>50309.29</v>
      </c>
      <c r="O19" s="15">
        <v>250102.78</v>
      </c>
      <c r="P19" s="15">
        <v>199835</v>
      </c>
      <c r="Q19" s="24">
        <v>50267.78</v>
      </c>
      <c r="R19" s="25"/>
      <c r="S19" s="26">
        <f t="shared" si="12"/>
        <v>0</v>
      </c>
      <c r="T19" s="27">
        <v>0.25154644999999998</v>
      </c>
      <c r="U19" s="26" t="e">
        <f>#REF!-#REF!</f>
        <v>#REF!</v>
      </c>
      <c r="V19" s="26">
        <f t="shared" si="13"/>
        <v>0</v>
      </c>
      <c r="Y19" s="20">
        <f t="shared" si="8"/>
        <v>-206.51000000000931</v>
      </c>
      <c r="Z19" s="21" t="e">
        <f>#REF!-L19</f>
        <v>#REF!</v>
      </c>
      <c r="AA19" s="21" t="e">
        <f>#REF!-M19</f>
        <v>#REF!</v>
      </c>
      <c r="AB19" s="21">
        <f t="shared" si="9"/>
        <v>-41.510000000002037</v>
      </c>
      <c r="AC19" s="2">
        <f t="shared" si="10"/>
        <v>0</v>
      </c>
      <c r="AD19" s="2" t="e">
        <f>#REF!-#REF!</f>
        <v>#REF!</v>
      </c>
      <c r="AE19" s="2" t="e">
        <f>#REF!-#REF!</f>
        <v>#REF!</v>
      </c>
      <c r="AF19" s="2">
        <f t="shared" si="11"/>
        <v>0</v>
      </c>
      <c r="AH19" s="131">
        <f t="shared" si="1"/>
        <v>44431.315000000002</v>
      </c>
      <c r="AI19" s="131">
        <v>177725.26</v>
      </c>
      <c r="AJ19" s="131">
        <v>44431.315000000002</v>
      </c>
    </row>
    <row r="20" spans="1:36" s="2" customFormat="1" ht="40.200000000000003" customHeight="1" x14ac:dyDescent="0.3">
      <c r="A20" s="11" t="s">
        <v>180</v>
      </c>
      <c r="B20" s="11" t="s">
        <v>181</v>
      </c>
      <c r="C20" s="11" t="s">
        <v>182</v>
      </c>
      <c r="D20" s="11" t="s">
        <v>183</v>
      </c>
      <c r="E20" s="11" t="s">
        <v>161</v>
      </c>
      <c r="F20" s="22" t="s">
        <v>147</v>
      </c>
      <c r="G20" s="11" t="s">
        <v>148</v>
      </c>
      <c r="H20" s="15">
        <f t="shared" si="4"/>
        <v>248046.25</v>
      </c>
      <c r="I20" s="15">
        <v>198437</v>
      </c>
      <c r="J20" s="23">
        <v>49609.25</v>
      </c>
      <c r="K20" s="24">
        <f t="shared" si="14"/>
        <v>250000</v>
      </c>
      <c r="L20" s="24">
        <v>170000</v>
      </c>
      <c r="M20" s="24">
        <v>30000</v>
      </c>
      <c r="N20" s="24">
        <v>50000</v>
      </c>
      <c r="O20" s="15">
        <v>248045.97999999998</v>
      </c>
      <c r="P20" s="15">
        <v>198436.78</v>
      </c>
      <c r="Q20" s="24">
        <v>49609.2</v>
      </c>
      <c r="R20" s="25"/>
      <c r="S20" s="26">
        <f t="shared" si="12"/>
        <v>0.27000000001862645</v>
      </c>
      <c r="T20" s="27">
        <v>0.25</v>
      </c>
      <c r="U20" s="26" t="e">
        <f>#REF!-#REF!</f>
        <v>#REF!</v>
      </c>
      <c r="V20" s="26">
        <f t="shared" si="13"/>
        <v>5.0000000002910383E-2</v>
      </c>
      <c r="Y20" s="20">
        <f t="shared" si="8"/>
        <v>-1953.75</v>
      </c>
      <c r="Z20" s="21" t="e">
        <f>#REF!-L20</f>
        <v>#REF!</v>
      </c>
      <c r="AA20" s="21" t="e">
        <f>#REF!-M20</f>
        <v>#REF!</v>
      </c>
      <c r="AB20" s="21">
        <f t="shared" si="9"/>
        <v>-390.75</v>
      </c>
      <c r="AC20" s="2">
        <f t="shared" si="10"/>
        <v>0.27000000001862645</v>
      </c>
      <c r="AD20" s="2" t="e">
        <f>#REF!-#REF!</f>
        <v>#REF!</v>
      </c>
      <c r="AE20" s="2" t="e">
        <f>#REF!-#REF!</f>
        <v>#REF!</v>
      </c>
      <c r="AF20" s="2">
        <f t="shared" si="11"/>
        <v>5.0000000002910383E-2</v>
      </c>
      <c r="AH20" s="131">
        <f t="shared" si="1"/>
        <v>22129.756720274607</v>
      </c>
      <c r="AI20" s="131">
        <v>87131.59</v>
      </c>
      <c r="AJ20" s="131">
        <v>22129.756720274607</v>
      </c>
    </row>
    <row r="21" spans="1:36" s="2" customFormat="1" ht="40.200000000000003" customHeight="1" x14ac:dyDescent="0.3">
      <c r="A21" s="11" t="s">
        <v>184</v>
      </c>
      <c r="B21" s="11" t="s">
        <v>185</v>
      </c>
      <c r="C21" s="11" t="s">
        <v>186</v>
      </c>
      <c r="D21" s="11" t="s">
        <v>187</v>
      </c>
      <c r="E21" s="11" t="s">
        <v>161</v>
      </c>
      <c r="F21" s="22" t="s">
        <v>147</v>
      </c>
      <c r="G21" s="11" t="s">
        <v>148</v>
      </c>
      <c r="H21" s="15">
        <f t="shared" si="4"/>
        <v>249977.34</v>
      </c>
      <c r="I21" s="15">
        <v>187523</v>
      </c>
      <c r="J21" s="23">
        <v>62454.34</v>
      </c>
      <c r="K21" s="24">
        <f t="shared" si="14"/>
        <v>250000</v>
      </c>
      <c r="L21" s="24">
        <v>159409</v>
      </c>
      <c r="M21" s="24">
        <v>28131</v>
      </c>
      <c r="N21" s="24">
        <v>62460</v>
      </c>
      <c r="O21" s="15">
        <v>249976.99000000002</v>
      </c>
      <c r="P21" s="15">
        <v>187522.74000000002</v>
      </c>
      <c r="Q21" s="24">
        <v>62454.25</v>
      </c>
      <c r="R21" s="25"/>
      <c r="S21" s="26">
        <f t="shared" si="12"/>
        <v>0.34999999997671694</v>
      </c>
      <c r="T21" s="27">
        <v>0.33304894955742775</v>
      </c>
      <c r="U21" s="26" t="e">
        <f>#REF!-#REF!</f>
        <v>#REF!</v>
      </c>
      <c r="V21" s="26">
        <f t="shared" si="13"/>
        <v>8.999999999650754E-2</v>
      </c>
      <c r="Y21" s="20">
        <f t="shared" si="8"/>
        <v>-22.660000000003492</v>
      </c>
      <c r="Z21" s="21" t="e">
        <f>#REF!-L21</f>
        <v>#REF!</v>
      </c>
      <c r="AA21" s="21" t="e">
        <f>#REF!-M21</f>
        <v>#REF!</v>
      </c>
      <c r="AB21" s="21">
        <f t="shared" si="9"/>
        <v>-5.6600000000034925</v>
      </c>
      <c r="AC21" s="2">
        <f t="shared" si="10"/>
        <v>0.34999999997671694</v>
      </c>
      <c r="AD21" s="2" t="e">
        <f>#REF!-#REF!</f>
        <v>#REF!</v>
      </c>
      <c r="AE21" s="2" t="e">
        <f>#REF!-#REF!</f>
        <v>#REF!</v>
      </c>
      <c r="AF21" s="2">
        <f t="shared" si="11"/>
        <v>8.999999999650754E-2</v>
      </c>
      <c r="AH21" s="131">
        <f t="shared" si="1"/>
        <v>50000</v>
      </c>
      <c r="AI21" s="131">
        <v>200000</v>
      </c>
      <c r="AJ21" s="131">
        <v>50000</v>
      </c>
    </row>
    <row r="22" spans="1:36" s="2" customFormat="1" ht="40.200000000000003" customHeight="1" x14ac:dyDescent="0.3">
      <c r="A22" s="11" t="s">
        <v>188</v>
      </c>
      <c r="B22" s="11" t="s">
        <v>189</v>
      </c>
      <c r="C22" s="11" t="s">
        <v>190</v>
      </c>
      <c r="D22" s="11" t="s">
        <v>191</v>
      </c>
      <c r="E22" s="11" t="s">
        <v>192</v>
      </c>
      <c r="F22" s="22" t="s">
        <v>147</v>
      </c>
      <c r="G22" s="11" t="s">
        <v>193</v>
      </c>
      <c r="H22" s="15">
        <f t="shared" si="4"/>
        <v>133111.88</v>
      </c>
      <c r="I22" s="15">
        <v>99811.5</v>
      </c>
      <c r="J22" s="29">
        <v>33300.379999999997</v>
      </c>
      <c r="K22" s="30">
        <f t="shared" si="14"/>
        <v>125000</v>
      </c>
      <c r="L22" s="30">
        <v>85000</v>
      </c>
      <c r="M22" s="30">
        <v>15000</v>
      </c>
      <c r="N22" s="30">
        <v>25000</v>
      </c>
      <c r="O22" s="15">
        <v>124764.38</v>
      </c>
      <c r="P22" s="15">
        <v>99811.5</v>
      </c>
      <c r="Q22" s="24">
        <v>24952.880000000001</v>
      </c>
      <c r="R22" s="25"/>
      <c r="S22" s="26">
        <f>H22-K22</f>
        <v>8111.8800000000047</v>
      </c>
      <c r="T22" s="27">
        <v>0.25</v>
      </c>
      <c r="U22" s="26" t="e">
        <f>#REF!-L22</f>
        <v>#REF!</v>
      </c>
      <c r="V22" s="26" t="e">
        <f>#REF!-M22</f>
        <v>#REF!</v>
      </c>
      <c r="W22" s="26">
        <f>J22-N22</f>
        <v>8300.3799999999974</v>
      </c>
      <c r="Y22" s="20">
        <f t="shared" si="8"/>
        <v>8111.8800000000047</v>
      </c>
      <c r="Z22" s="21" t="e">
        <f>#REF!-L22</f>
        <v>#REF!</v>
      </c>
      <c r="AA22" s="21" t="e">
        <f>#REF!-M22</f>
        <v>#REF!</v>
      </c>
      <c r="AB22" s="21">
        <f t="shared" si="9"/>
        <v>8300.3799999999974</v>
      </c>
      <c r="AC22" s="2">
        <f t="shared" si="10"/>
        <v>8347.5</v>
      </c>
      <c r="AD22" s="2" t="e">
        <f>#REF!-#REF!</f>
        <v>#REF!</v>
      </c>
      <c r="AE22" s="2" t="e">
        <f>#REF!-#REF!</f>
        <v>#REF!</v>
      </c>
      <c r="AF22" s="2">
        <f t="shared" si="11"/>
        <v>8347.4999999999964</v>
      </c>
      <c r="AH22" s="131">
        <f t="shared" si="1"/>
        <v>33058.407500000001</v>
      </c>
      <c r="AI22" s="131">
        <v>132233.63</v>
      </c>
      <c r="AJ22" s="131">
        <v>33058.407500000001</v>
      </c>
    </row>
    <row r="23" spans="1:36" s="2" customFormat="1" ht="40.200000000000003" customHeight="1" x14ac:dyDescent="0.3">
      <c r="A23" s="11" t="s">
        <v>194</v>
      </c>
      <c r="B23" s="11" t="s">
        <v>195</v>
      </c>
      <c r="C23" s="11" t="s">
        <v>196</v>
      </c>
      <c r="D23" s="11" t="s">
        <v>197</v>
      </c>
      <c r="E23" s="11" t="s">
        <v>175</v>
      </c>
      <c r="F23" s="22" t="s">
        <v>147</v>
      </c>
      <c r="G23" s="11" t="s">
        <v>148</v>
      </c>
      <c r="H23" s="15">
        <f t="shared" si="4"/>
        <v>189323.06</v>
      </c>
      <c r="I23" s="15">
        <v>121929.15</v>
      </c>
      <c r="J23" s="23">
        <v>67393.91</v>
      </c>
      <c r="K23" s="24">
        <f t="shared" si="14"/>
        <v>190756</v>
      </c>
      <c r="L23" s="24">
        <v>104424.2</v>
      </c>
      <c r="M23" s="24">
        <v>18427.8</v>
      </c>
      <c r="N23" s="24">
        <v>67904</v>
      </c>
      <c r="O23" s="15">
        <v>189323.06</v>
      </c>
      <c r="P23" s="15">
        <v>121929.15</v>
      </c>
      <c r="Q23" s="24">
        <v>67393.91</v>
      </c>
      <c r="R23" s="28"/>
      <c r="S23" s="26">
        <f t="shared" ref="S23:S34" si="15">H23-O23</f>
        <v>0</v>
      </c>
      <c r="T23" s="27">
        <v>0.55273011428385377</v>
      </c>
      <c r="U23" s="26" t="e">
        <f>#REF!-#REF!</f>
        <v>#REF!</v>
      </c>
      <c r="V23" s="26">
        <f t="shared" ref="V23:V34" si="16">J23-Q23</f>
        <v>0</v>
      </c>
      <c r="Y23" s="20">
        <f t="shared" si="8"/>
        <v>-1432.9400000000023</v>
      </c>
      <c r="Z23" s="21" t="e">
        <f>#REF!-L23</f>
        <v>#REF!</v>
      </c>
      <c r="AA23" s="21" t="e">
        <f>#REF!-M23</f>
        <v>#REF!</v>
      </c>
      <c r="AB23" s="21">
        <f t="shared" si="9"/>
        <v>-510.08999999999651</v>
      </c>
      <c r="AC23" s="2">
        <f t="shared" si="10"/>
        <v>0</v>
      </c>
      <c r="AD23" s="2" t="e">
        <f>#REF!-#REF!</f>
        <v>#REF!</v>
      </c>
      <c r="AE23" s="2" t="e">
        <f>#REF!-#REF!</f>
        <v>#REF!</v>
      </c>
      <c r="AF23" s="2">
        <f t="shared" si="11"/>
        <v>0</v>
      </c>
      <c r="AH23" s="131">
        <f t="shared" si="1"/>
        <v>88831.289188456358</v>
      </c>
      <c r="AI23" s="131">
        <v>56698.720000000001</v>
      </c>
      <c r="AJ23" s="131">
        <v>88831.289188456358</v>
      </c>
    </row>
    <row r="24" spans="1:36" s="2" customFormat="1" ht="40.200000000000003" customHeight="1" x14ac:dyDescent="0.3">
      <c r="A24" s="11" t="s">
        <v>198</v>
      </c>
      <c r="B24" s="11" t="s">
        <v>199</v>
      </c>
      <c r="C24" s="11" t="s">
        <v>200</v>
      </c>
      <c r="D24" s="11" t="s">
        <v>201</v>
      </c>
      <c r="E24" s="11" t="s">
        <v>175</v>
      </c>
      <c r="F24" s="22" t="s">
        <v>147</v>
      </c>
      <c r="G24" s="11" t="s">
        <v>148</v>
      </c>
      <c r="H24" s="15">
        <f t="shared" si="4"/>
        <v>247250.21</v>
      </c>
      <c r="I24" s="15">
        <v>199885</v>
      </c>
      <c r="J24" s="23">
        <v>47365.21</v>
      </c>
      <c r="K24" s="24">
        <f t="shared" si="14"/>
        <v>247392.46</v>
      </c>
      <c r="L24" s="24">
        <v>170000</v>
      </c>
      <c r="M24" s="24">
        <v>30000</v>
      </c>
      <c r="N24" s="24">
        <v>47392.46</v>
      </c>
      <c r="O24" s="15">
        <v>247250.21</v>
      </c>
      <c r="P24" s="15">
        <v>199885</v>
      </c>
      <c r="Q24" s="24">
        <v>47365.21</v>
      </c>
      <c r="R24" s="28"/>
      <c r="S24" s="26">
        <f t="shared" si="15"/>
        <v>0</v>
      </c>
      <c r="T24" s="27">
        <v>0.23696229999999999</v>
      </c>
      <c r="U24" s="26" t="e">
        <f>#REF!-#REF!</f>
        <v>#REF!</v>
      </c>
      <c r="V24" s="26">
        <f t="shared" si="16"/>
        <v>0</v>
      </c>
      <c r="Y24" s="20">
        <f t="shared" si="8"/>
        <v>-142.25</v>
      </c>
      <c r="Z24" s="21" t="e">
        <f>#REF!-L24</f>
        <v>#REF!</v>
      </c>
      <c r="AA24" s="21" t="e">
        <f>#REF!-M24</f>
        <v>#REF!</v>
      </c>
      <c r="AB24" s="21">
        <f t="shared" si="9"/>
        <v>-27.25</v>
      </c>
      <c r="AC24" s="2">
        <f t="shared" si="10"/>
        <v>0</v>
      </c>
      <c r="AD24" s="2" t="e">
        <f>#REF!-#REF!</f>
        <v>#REF!</v>
      </c>
      <c r="AE24" s="2" t="e">
        <f>#REF!-#REF!</f>
        <v>#REF!</v>
      </c>
      <c r="AF24" s="2">
        <f t="shared" si="11"/>
        <v>0</v>
      </c>
      <c r="AH24" s="131">
        <f t="shared" si="1"/>
        <v>36959.269999999997</v>
      </c>
      <c r="AI24" s="131">
        <v>120983.93000000001</v>
      </c>
      <c r="AJ24" s="131">
        <v>36959.269999999997</v>
      </c>
    </row>
    <row r="25" spans="1:36" s="2" customFormat="1" ht="40.200000000000003" customHeight="1" x14ac:dyDescent="0.3">
      <c r="A25" s="11" t="s">
        <v>202</v>
      </c>
      <c r="B25" s="11" t="s">
        <v>203</v>
      </c>
      <c r="C25" s="11" t="s">
        <v>204</v>
      </c>
      <c r="D25" s="11" t="s">
        <v>205</v>
      </c>
      <c r="E25" s="11" t="s">
        <v>206</v>
      </c>
      <c r="F25" s="22" t="s">
        <v>147</v>
      </c>
      <c r="G25" s="11" t="s">
        <v>148</v>
      </c>
      <c r="H25" s="15">
        <f t="shared" si="4"/>
        <v>214881.59</v>
      </c>
      <c r="I25" s="15">
        <v>171905.11</v>
      </c>
      <c r="J25" s="23">
        <v>42976.480000000003</v>
      </c>
      <c r="K25" s="24">
        <f t="shared" si="14"/>
        <v>215625.2</v>
      </c>
      <c r="L25" s="24">
        <v>146625</v>
      </c>
      <c r="M25" s="24">
        <v>25875</v>
      </c>
      <c r="N25" s="24">
        <v>43125.2</v>
      </c>
      <c r="O25" s="15">
        <v>214881.59</v>
      </c>
      <c r="P25" s="15">
        <v>171905.11</v>
      </c>
      <c r="Q25" s="24">
        <v>42976.480000000003</v>
      </c>
      <c r="R25" s="25"/>
      <c r="S25" s="26">
        <f t="shared" si="15"/>
        <v>0</v>
      </c>
      <c r="T25" s="27">
        <v>0.25000115942028983</v>
      </c>
      <c r="U25" s="26" t="e">
        <f>#REF!-#REF!</f>
        <v>#REF!</v>
      </c>
      <c r="V25" s="26">
        <f t="shared" si="16"/>
        <v>0</v>
      </c>
      <c r="Y25" s="20">
        <f t="shared" si="8"/>
        <v>-743.61000000001513</v>
      </c>
      <c r="Z25" s="21" t="e">
        <f>#REF!-L25</f>
        <v>#REF!</v>
      </c>
      <c r="AA25" s="21" t="e">
        <f>#REF!-M25</f>
        <v>#REF!</v>
      </c>
      <c r="AB25" s="21">
        <f t="shared" si="9"/>
        <v>-148.71999999999389</v>
      </c>
      <c r="AC25" s="2">
        <f t="shared" si="10"/>
        <v>0</v>
      </c>
      <c r="AD25" s="2" t="e">
        <f>#REF!-#REF!</f>
        <v>#REF!</v>
      </c>
      <c r="AE25" s="2" t="e">
        <f>#REF!-#REF!</f>
        <v>#REF!</v>
      </c>
      <c r="AF25" s="2">
        <f t="shared" si="11"/>
        <v>0</v>
      </c>
      <c r="AH25" s="132">
        <v>0</v>
      </c>
      <c r="AI25" s="131">
        <v>0</v>
      </c>
      <c r="AJ25" s="131">
        <v>0</v>
      </c>
    </row>
    <row r="26" spans="1:36" s="2" customFormat="1" ht="40.200000000000003" customHeight="1" x14ac:dyDescent="0.3">
      <c r="A26" s="11" t="s">
        <v>207</v>
      </c>
      <c r="B26" s="11" t="s">
        <v>208</v>
      </c>
      <c r="C26" s="11" t="s">
        <v>209</v>
      </c>
      <c r="D26" s="11" t="s">
        <v>210</v>
      </c>
      <c r="E26" s="11" t="s">
        <v>175</v>
      </c>
      <c r="F26" s="22" t="s">
        <v>147</v>
      </c>
      <c r="G26" s="11" t="s">
        <v>148</v>
      </c>
      <c r="H26" s="15">
        <f t="shared" si="4"/>
        <v>69955.14</v>
      </c>
      <c r="I26" s="15">
        <v>55964.11</v>
      </c>
      <c r="J26" s="23">
        <v>13991.03</v>
      </c>
      <c r="K26" s="24">
        <f t="shared" si="14"/>
        <v>75880</v>
      </c>
      <c r="L26" s="24">
        <v>51598.400000000001</v>
      </c>
      <c r="M26" s="24">
        <v>9105.6</v>
      </c>
      <c r="N26" s="24">
        <v>15176</v>
      </c>
      <c r="O26" s="15">
        <v>69955.14</v>
      </c>
      <c r="P26" s="15">
        <v>55964.1</v>
      </c>
      <c r="Q26" s="24">
        <v>13991.04</v>
      </c>
      <c r="R26" s="28"/>
      <c r="S26" s="26">
        <f t="shared" si="15"/>
        <v>0</v>
      </c>
      <c r="T26" s="27">
        <v>0.25</v>
      </c>
      <c r="U26" s="26" t="e">
        <f>#REF!-#REF!</f>
        <v>#REF!</v>
      </c>
      <c r="V26" s="26">
        <f t="shared" si="16"/>
        <v>-1.0000000000218279E-2</v>
      </c>
      <c r="Y26" s="20">
        <f t="shared" si="8"/>
        <v>-5924.8600000000006</v>
      </c>
      <c r="Z26" s="21" t="e">
        <f>#REF!-L26</f>
        <v>#REF!</v>
      </c>
      <c r="AA26" s="21" t="e">
        <f>#REF!-M26</f>
        <v>#REF!</v>
      </c>
      <c r="AB26" s="21">
        <f t="shared" si="9"/>
        <v>-1184.9699999999993</v>
      </c>
      <c r="AC26" s="2">
        <f t="shared" si="10"/>
        <v>0</v>
      </c>
      <c r="AD26" s="2" t="e">
        <f>#REF!-#REF!</f>
        <v>#REF!</v>
      </c>
      <c r="AE26" s="2" t="e">
        <f>#REF!-#REF!</f>
        <v>#REF!</v>
      </c>
      <c r="AF26" s="2">
        <f t="shared" si="11"/>
        <v>-1.0000000000218279E-2</v>
      </c>
      <c r="AH26" s="132">
        <v>0</v>
      </c>
      <c r="AI26" s="131">
        <v>0</v>
      </c>
      <c r="AJ26" s="131">
        <v>0</v>
      </c>
    </row>
    <row r="27" spans="1:36" s="2" customFormat="1" ht="40.200000000000003" customHeight="1" x14ac:dyDescent="0.3">
      <c r="A27" s="11" t="s">
        <v>211</v>
      </c>
      <c r="B27" s="11" t="s">
        <v>212</v>
      </c>
      <c r="C27" s="11" t="s">
        <v>213</v>
      </c>
      <c r="D27" s="11" t="s">
        <v>214</v>
      </c>
      <c r="E27" s="11" t="s">
        <v>175</v>
      </c>
      <c r="F27" s="22" t="s">
        <v>147</v>
      </c>
      <c r="G27" s="11" t="s">
        <v>148</v>
      </c>
      <c r="H27" s="15">
        <f t="shared" si="4"/>
        <v>130403.87999999999</v>
      </c>
      <c r="I27" s="15">
        <v>88957.79</v>
      </c>
      <c r="J27" s="23">
        <v>41446.089999999997</v>
      </c>
      <c r="K27" s="24">
        <f t="shared" si="14"/>
        <v>141312</v>
      </c>
      <c r="L27" s="24">
        <v>81939.149999999994</v>
      </c>
      <c r="M27" s="24">
        <v>14459.85</v>
      </c>
      <c r="N27" s="24">
        <v>44913</v>
      </c>
      <c r="O27" s="15">
        <v>130403.87999999999</v>
      </c>
      <c r="P27" s="15">
        <v>88957.79</v>
      </c>
      <c r="Q27" s="24">
        <v>41446.089999999997</v>
      </c>
      <c r="R27" s="28"/>
      <c r="S27" s="26">
        <f t="shared" si="15"/>
        <v>0</v>
      </c>
      <c r="T27" s="27">
        <v>0.4659073226900694</v>
      </c>
      <c r="U27" s="26" t="e">
        <f>#REF!-#REF!</f>
        <v>#REF!</v>
      </c>
      <c r="V27" s="26">
        <f t="shared" si="16"/>
        <v>0</v>
      </c>
      <c r="Y27" s="20">
        <f t="shared" si="8"/>
        <v>-10908.12000000001</v>
      </c>
      <c r="Z27" s="21" t="e">
        <f>#REF!-L27</f>
        <v>#REF!</v>
      </c>
      <c r="AA27" s="21" t="e">
        <f>#REF!-M27</f>
        <v>#REF!</v>
      </c>
      <c r="AB27" s="21">
        <f t="shared" si="9"/>
        <v>-3466.9100000000035</v>
      </c>
      <c r="AC27" s="2">
        <f t="shared" si="10"/>
        <v>0</v>
      </c>
      <c r="AD27" s="2" t="e">
        <f>#REF!-#REF!</f>
        <v>#REF!</v>
      </c>
      <c r="AE27" s="2" t="e">
        <f>#REF!-#REF!</f>
        <v>#REF!</v>
      </c>
      <c r="AF27" s="2">
        <f t="shared" si="11"/>
        <v>0</v>
      </c>
    </row>
    <row r="28" spans="1:36" s="2" customFormat="1" ht="40.200000000000003" customHeight="1" x14ac:dyDescent="0.3">
      <c r="A28" s="11" t="s">
        <v>215</v>
      </c>
      <c r="B28" s="11" t="s">
        <v>216</v>
      </c>
      <c r="C28" s="11" t="s">
        <v>217</v>
      </c>
      <c r="D28" s="11" t="s">
        <v>218</v>
      </c>
      <c r="E28" s="11" t="s">
        <v>206</v>
      </c>
      <c r="F28" s="22" t="s">
        <v>147</v>
      </c>
      <c r="G28" s="11" t="s">
        <v>148</v>
      </c>
      <c r="H28" s="15">
        <f t="shared" si="4"/>
        <v>115354.99999999999</v>
      </c>
      <c r="I28" s="15">
        <v>92283.799999999988</v>
      </c>
      <c r="J28" s="23">
        <v>23071.200000000001</v>
      </c>
      <c r="K28" s="24">
        <f t="shared" si="14"/>
        <v>115624</v>
      </c>
      <c r="L28" s="24">
        <v>78624.149999999994</v>
      </c>
      <c r="M28" s="24">
        <v>13874.85</v>
      </c>
      <c r="N28" s="24">
        <v>23125</v>
      </c>
      <c r="O28" s="15">
        <v>115354.99999999999</v>
      </c>
      <c r="P28" s="15">
        <v>92283.799999999988</v>
      </c>
      <c r="Q28" s="24">
        <v>23071.200000000001</v>
      </c>
      <c r="R28" s="25"/>
      <c r="S28" s="26">
        <f t="shared" si="15"/>
        <v>0</v>
      </c>
      <c r="T28" s="27">
        <v>0.25000270273192143</v>
      </c>
      <c r="U28" s="26" t="e">
        <f>#REF!-#REF!</f>
        <v>#REF!</v>
      </c>
      <c r="V28" s="26">
        <f t="shared" si="16"/>
        <v>0</v>
      </c>
      <c r="Y28" s="20">
        <f t="shared" si="8"/>
        <v>-269.00000000001455</v>
      </c>
      <c r="Z28" s="21" t="e">
        <f>#REF!-L28</f>
        <v>#REF!</v>
      </c>
      <c r="AA28" s="21" t="e">
        <f>#REF!-M28</f>
        <v>#REF!</v>
      </c>
      <c r="AB28" s="21">
        <f t="shared" si="9"/>
        <v>-53.799999999999272</v>
      </c>
      <c r="AC28" s="2">
        <f t="shared" si="10"/>
        <v>0</v>
      </c>
      <c r="AD28" s="2" t="e">
        <f>#REF!-#REF!</f>
        <v>#REF!</v>
      </c>
      <c r="AE28" s="2" t="e">
        <f>#REF!-#REF!</f>
        <v>#REF!</v>
      </c>
      <c r="AF28" s="2">
        <f t="shared" si="11"/>
        <v>0</v>
      </c>
    </row>
    <row r="29" spans="1:36" s="2" customFormat="1" ht="40.200000000000003" customHeight="1" x14ac:dyDescent="0.3">
      <c r="A29" s="11" t="s">
        <v>219</v>
      </c>
      <c r="B29" s="11" t="s">
        <v>220</v>
      </c>
      <c r="C29" s="11" t="s">
        <v>221</v>
      </c>
      <c r="D29" s="11" t="s">
        <v>222</v>
      </c>
      <c r="E29" s="11" t="s">
        <v>223</v>
      </c>
      <c r="F29" s="22" t="s">
        <v>147</v>
      </c>
      <c r="G29" s="11" t="s">
        <v>148</v>
      </c>
      <c r="H29" s="15">
        <f t="shared" si="4"/>
        <v>222156.25</v>
      </c>
      <c r="I29" s="15">
        <v>177725</v>
      </c>
      <c r="J29" s="23">
        <v>44431.25</v>
      </c>
      <c r="K29" s="24">
        <f t="shared" si="14"/>
        <v>250000</v>
      </c>
      <c r="L29" s="24">
        <v>170000</v>
      </c>
      <c r="M29" s="24">
        <v>30000</v>
      </c>
      <c r="N29" s="24">
        <v>50000</v>
      </c>
      <c r="O29" s="15">
        <v>222156.58000000002</v>
      </c>
      <c r="P29" s="15">
        <v>177725.26</v>
      </c>
      <c r="Q29" s="24">
        <v>44431.32</v>
      </c>
      <c r="R29" s="28"/>
      <c r="S29" s="26">
        <f t="shared" si="15"/>
        <v>-0.33000000001629815</v>
      </c>
      <c r="T29" s="27">
        <v>0.25</v>
      </c>
      <c r="U29" s="26" t="e">
        <f>#REF!-#REF!</f>
        <v>#REF!</v>
      </c>
      <c r="V29" s="26">
        <f t="shared" si="16"/>
        <v>-6.9999999999708962E-2</v>
      </c>
      <c r="Y29" s="20">
        <f t="shared" si="8"/>
        <v>-27843.75</v>
      </c>
      <c r="Z29" s="21" t="e">
        <f>#REF!-L29</f>
        <v>#REF!</v>
      </c>
      <c r="AA29" s="21" t="e">
        <f>#REF!-M29</f>
        <v>#REF!</v>
      </c>
      <c r="AB29" s="21">
        <f t="shared" si="9"/>
        <v>-5568.75</v>
      </c>
      <c r="AC29" s="2">
        <f t="shared" si="10"/>
        <v>-0.33000000001629815</v>
      </c>
      <c r="AD29" s="2" t="e">
        <f>#REF!-#REF!</f>
        <v>#REF!</v>
      </c>
      <c r="AE29" s="2" t="e">
        <f>#REF!-#REF!</f>
        <v>#REF!</v>
      </c>
      <c r="AF29" s="2">
        <f t="shared" si="11"/>
        <v>-6.9999999999708962E-2</v>
      </c>
    </row>
    <row r="30" spans="1:36" s="2" customFormat="1" ht="40.200000000000003" customHeight="1" x14ac:dyDescent="0.3">
      <c r="A30" s="11" t="s">
        <v>224</v>
      </c>
      <c r="B30" s="11" t="s">
        <v>225</v>
      </c>
      <c r="C30" s="11" t="s">
        <v>226</v>
      </c>
      <c r="D30" s="11" t="s">
        <v>227</v>
      </c>
      <c r="E30" s="11" t="s">
        <v>175</v>
      </c>
      <c r="F30" s="22" t="s">
        <v>147</v>
      </c>
      <c r="G30" s="11" t="s">
        <v>148</v>
      </c>
      <c r="H30" s="15">
        <f t="shared" si="4"/>
        <v>109261.35</v>
      </c>
      <c r="I30" s="15">
        <v>87131.590000000011</v>
      </c>
      <c r="J30" s="23">
        <v>22129.759999999998</v>
      </c>
      <c r="K30" s="24">
        <f t="shared" si="14"/>
        <v>118362</v>
      </c>
      <c r="L30" s="24">
        <v>80230.649999999994</v>
      </c>
      <c r="M30" s="24">
        <v>14158.35</v>
      </c>
      <c r="N30" s="24">
        <v>23973</v>
      </c>
      <c r="O30" s="15">
        <v>109261.35</v>
      </c>
      <c r="P30" s="15">
        <v>87131.590000000011</v>
      </c>
      <c r="Q30" s="24">
        <v>22129.759999999998</v>
      </c>
      <c r="R30" s="28"/>
      <c r="S30" s="26">
        <f t="shared" si="15"/>
        <v>0</v>
      </c>
      <c r="T30" s="27">
        <v>0.25398086641451861</v>
      </c>
      <c r="U30" s="26" t="e">
        <f>#REF!-#REF!</f>
        <v>#REF!</v>
      </c>
      <c r="V30" s="26">
        <f t="shared" si="16"/>
        <v>0</v>
      </c>
      <c r="Y30" s="20">
        <f t="shared" si="8"/>
        <v>-9100.6499999999942</v>
      </c>
      <c r="Z30" s="21" t="e">
        <f>#REF!-L30</f>
        <v>#REF!</v>
      </c>
      <c r="AA30" s="21" t="e">
        <f>#REF!-M30</f>
        <v>#REF!</v>
      </c>
      <c r="AB30" s="21">
        <f t="shared" si="9"/>
        <v>-1843.2400000000016</v>
      </c>
      <c r="AC30" s="2">
        <f t="shared" si="10"/>
        <v>0</v>
      </c>
      <c r="AD30" s="2" t="e">
        <f>#REF!-#REF!</f>
        <v>#REF!</v>
      </c>
      <c r="AE30" s="2" t="e">
        <f>#REF!-#REF!</f>
        <v>#REF!</v>
      </c>
      <c r="AF30" s="2">
        <f t="shared" si="11"/>
        <v>0</v>
      </c>
    </row>
    <row r="31" spans="1:36" s="2" customFormat="1" ht="51.6" customHeight="1" x14ac:dyDescent="0.3">
      <c r="A31" s="11" t="s">
        <v>228</v>
      </c>
      <c r="B31" s="11" t="s">
        <v>229</v>
      </c>
      <c r="C31" s="11" t="s">
        <v>230</v>
      </c>
      <c r="D31" s="11" t="s">
        <v>231</v>
      </c>
      <c r="E31" s="11" t="s">
        <v>206</v>
      </c>
      <c r="F31" s="22" t="s">
        <v>147</v>
      </c>
      <c r="G31" s="11" t="s">
        <v>148</v>
      </c>
      <c r="H31" s="15">
        <f t="shared" si="4"/>
        <v>250000</v>
      </c>
      <c r="I31" s="15">
        <v>200000</v>
      </c>
      <c r="J31" s="23">
        <v>50000</v>
      </c>
      <c r="K31" s="24">
        <f t="shared" si="14"/>
        <v>250000</v>
      </c>
      <c r="L31" s="24">
        <v>170000</v>
      </c>
      <c r="M31" s="24">
        <v>30000</v>
      </c>
      <c r="N31" s="24">
        <v>50000</v>
      </c>
      <c r="O31" s="15">
        <v>250000</v>
      </c>
      <c r="P31" s="15">
        <v>200000</v>
      </c>
      <c r="Q31" s="24">
        <v>50000</v>
      </c>
      <c r="R31" s="28"/>
      <c r="S31" s="26">
        <f t="shared" si="15"/>
        <v>0</v>
      </c>
      <c r="T31" s="27">
        <v>0.25</v>
      </c>
      <c r="U31" s="26" t="e">
        <f>#REF!-#REF!</f>
        <v>#REF!</v>
      </c>
      <c r="V31" s="26">
        <f t="shared" si="16"/>
        <v>0</v>
      </c>
      <c r="Y31" s="20">
        <f t="shared" si="8"/>
        <v>0</v>
      </c>
      <c r="Z31" s="21" t="e">
        <f>#REF!-L31</f>
        <v>#REF!</v>
      </c>
      <c r="AA31" s="21" t="e">
        <f>#REF!-M31</f>
        <v>#REF!</v>
      </c>
      <c r="AB31" s="21">
        <f t="shared" si="9"/>
        <v>0</v>
      </c>
      <c r="AC31" s="2">
        <f t="shared" si="10"/>
        <v>0</v>
      </c>
      <c r="AD31" s="2" t="e">
        <f>#REF!-#REF!</f>
        <v>#REF!</v>
      </c>
      <c r="AE31" s="2" t="e">
        <f>#REF!-#REF!</f>
        <v>#REF!</v>
      </c>
      <c r="AF31" s="2">
        <f t="shared" si="11"/>
        <v>0</v>
      </c>
    </row>
    <row r="32" spans="1:36" s="2" customFormat="1" ht="40.200000000000003" customHeight="1" x14ac:dyDescent="0.3">
      <c r="A32" s="11" t="s">
        <v>232</v>
      </c>
      <c r="B32" s="11" t="s">
        <v>233</v>
      </c>
      <c r="C32" s="11" t="s">
        <v>234</v>
      </c>
      <c r="D32" s="11" t="s">
        <v>235</v>
      </c>
      <c r="E32" s="11" t="s">
        <v>192</v>
      </c>
      <c r="F32" s="22" t="s">
        <v>147</v>
      </c>
      <c r="G32" s="11" t="s">
        <v>148</v>
      </c>
      <c r="H32" s="15">
        <f t="shared" si="4"/>
        <v>165292.5</v>
      </c>
      <c r="I32" s="15">
        <v>132234</v>
      </c>
      <c r="J32" s="23">
        <v>33058.5</v>
      </c>
      <c r="K32" s="24">
        <f t="shared" si="14"/>
        <v>170000</v>
      </c>
      <c r="L32" s="24">
        <v>115600</v>
      </c>
      <c r="M32" s="24">
        <v>20400</v>
      </c>
      <c r="N32" s="24">
        <v>34000</v>
      </c>
      <c r="O32" s="15">
        <v>165292.04</v>
      </c>
      <c r="P32" s="15">
        <v>132233.63</v>
      </c>
      <c r="Q32" s="24">
        <v>33058.410000000003</v>
      </c>
      <c r="R32" s="28"/>
      <c r="S32" s="26">
        <f t="shared" si="15"/>
        <v>0.45999999999185093</v>
      </c>
      <c r="T32" s="27">
        <v>0.25</v>
      </c>
      <c r="U32" s="26" t="e">
        <f>#REF!-#REF!</f>
        <v>#REF!</v>
      </c>
      <c r="V32" s="26">
        <f t="shared" si="16"/>
        <v>8.999999999650754E-2</v>
      </c>
      <c r="Y32" s="20">
        <f t="shared" si="8"/>
        <v>-4707.5</v>
      </c>
      <c r="Z32" s="21" t="e">
        <f>#REF!-L32</f>
        <v>#REF!</v>
      </c>
      <c r="AA32" s="21" t="e">
        <f>#REF!-M32</f>
        <v>#REF!</v>
      </c>
      <c r="AB32" s="21">
        <f t="shared" si="9"/>
        <v>-941.5</v>
      </c>
      <c r="AC32" s="2">
        <f t="shared" si="10"/>
        <v>0.45999999999185093</v>
      </c>
      <c r="AD32" s="2" t="e">
        <f>#REF!-#REF!</f>
        <v>#REF!</v>
      </c>
      <c r="AE32" s="2" t="e">
        <f>#REF!-#REF!</f>
        <v>#REF!</v>
      </c>
      <c r="AF32" s="2">
        <f t="shared" si="11"/>
        <v>8.999999999650754E-2</v>
      </c>
    </row>
    <row r="33" spans="1:32" s="2" customFormat="1" ht="40.200000000000003" customHeight="1" x14ac:dyDescent="0.3">
      <c r="A33" s="11" t="s">
        <v>236</v>
      </c>
      <c r="B33" s="11" t="s">
        <v>237</v>
      </c>
      <c r="C33" s="11" t="s">
        <v>238</v>
      </c>
      <c r="D33" s="11" t="s">
        <v>239</v>
      </c>
      <c r="E33" s="11" t="s">
        <v>175</v>
      </c>
      <c r="F33" s="22" t="s">
        <v>147</v>
      </c>
      <c r="G33" s="11" t="s">
        <v>148</v>
      </c>
      <c r="H33" s="15">
        <f t="shared" si="4"/>
        <v>145530.01</v>
      </c>
      <c r="I33" s="15">
        <v>56698.720000000001</v>
      </c>
      <c r="J33" s="23">
        <v>88831.29</v>
      </c>
      <c r="K33" s="24">
        <f t="shared" si="14"/>
        <v>145772</v>
      </c>
      <c r="L33" s="24">
        <v>48274.049999999996</v>
      </c>
      <c r="M33" s="24">
        <v>8518.9499999999989</v>
      </c>
      <c r="N33" s="24">
        <v>88979.000000000015</v>
      </c>
      <c r="O33" s="15">
        <v>145530.01</v>
      </c>
      <c r="P33" s="15">
        <v>56698.720000000001</v>
      </c>
      <c r="Q33" s="24">
        <v>88831.29</v>
      </c>
      <c r="R33" s="28"/>
      <c r="S33" s="26">
        <f t="shared" si="15"/>
        <v>0</v>
      </c>
      <c r="T33" s="27">
        <v>1.5667247724191367</v>
      </c>
      <c r="U33" s="26" t="e">
        <f>#REF!-#REF!</f>
        <v>#REF!</v>
      </c>
      <c r="V33" s="26">
        <f t="shared" si="16"/>
        <v>0</v>
      </c>
      <c r="Y33" s="20">
        <f t="shared" si="8"/>
        <v>-241.98999999999069</v>
      </c>
      <c r="Z33" s="21" t="e">
        <f>#REF!-L33</f>
        <v>#REF!</v>
      </c>
      <c r="AA33" s="21" t="e">
        <f>#REF!-M33</f>
        <v>#REF!</v>
      </c>
      <c r="AB33" s="21">
        <f t="shared" si="9"/>
        <v>-147.71000000002095</v>
      </c>
      <c r="AC33" s="2">
        <f t="shared" si="10"/>
        <v>0</v>
      </c>
      <c r="AD33" s="2" t="e">
        <f>#REF!-#REF!</f>
        <v>#REF!</v>
      </c>
      <c r="AE33" s="2" t="e">
        <f>#REF!-#REF!</f>
        <v>#REF!</v>
      </c>
      <c r="AF33" s="2">
        <f t="shared" si="11"/>
        <v>0</v>
      </c>
    </row>
    <row r="34" spans="1:32" s="2" customFormat="1" ht="40.200000000000003" customHeight="1" x14ac:dyDescent="0.3">
      <c r="A34" s="11" t="s">
        <v>240</v>
      </c>
      <c r="B34" s="11" t="s">
        <v>241</v>
      </c>
      <c r="C34" s="11" t="s">
        <v>242</v>
      </c>
      <c r="D34" s="11" t="s">
        <v>243</v>
      </c>
      <c r="E34" s="11" t="s">
        <v>206</v>
      </c>
      <c r="F34" s="22" t="s">
        <v>147</v>
      </c>
      <c r="G34" s="11" t="s">
        <v>148</v>
      </c>
      <c r="H34" s="15">
        <f t="shared" si="4"/>
        <v>157943.19999999998</v>
      </c>
      <c r="I34" s="15">
        <v>120983.93</v>
      </c>
      <c r="J34" s="23">
        <v>36959.269999999997</v>
      </c>
      <c r="K34" s="24">
        <f t="shared" ref="K34" si="17">SUM(L34:N34)</f>
        <v>160047.79999999999</v>
      </c>
      <c r="L34" s="24">
        <v>104206.59999999999</v>
      </c>
      <c r="M34" s="24">
        <v>18389.399999999998</v>
      </c>
      <c r="N34" s="23">
        <v>37451.800000000003</v>
      </c>
      <c r="O34" s="15">
        <v>157943.19999999998</v>
      </c>
      <c r="P34" s="15">
        <v>120983.93</v>
      </c>
      <c r="Q34" s="24">
        <v>36959.269999999997</v>
      </c>
      <c r="R34" s="28"/>
      <c r="S34" s="26">
        <f t="shared" si="15"/>
        <v>0</v>
      </c>
      <c r="T34" s="27">
        <v>0.31</v>
      </c>
      <c r="U34" s="26" t="e">
        <f>#REF!-#REF!</f>
        <v>#REF!</v>
      </c>
      <c r="V34" s="26">
        <f t="shared" si="16"/>
        <v>0</v>
      </c>
      <c r="Y34" s="20">
        <f t="shared" si="8"/>
        <v>-2104.6000000000058</v>
      </c>
      <c r="Z34" s="21" t="e">
        <f>#REF!-L34</f>
        <v>#REF!</v>
      </c>
      <c r="AA34" s="21" t="e">
        <f>#REF!-M34</f>
        <v>#REF!</v>
      </c>
      <c r="AB34" s="21">
        <f t="shared" si="9"/>
        <v>-492.53000000000611</v>
      </c>
      <c r="AC34" s="2">
        <f t="shared" si="10"/>
        <v>0</v>
      </c>
      <c r="AD34" s="2" t="e">
        <f>#REF!-#REF!</f>
        <v>#REF!</v>
      </c>
      <c r="AE34" s="2" t="e">
        <f>#REF!-#REF!</f>
        <v>#REF!</v>
      </c>
      <c r="AF34" s="2">
        <f t="shared" si="11"/>
        <v>0</v>
      </c>
    </row>
    <row r="35" spans="1:32" s="2" customFormat="1" ht="40.200000000000003" customHeight="1" x14ac:dyDescent="0.3">
      <c r="A35" s="11" t="s">
        <v>244</v>
      </c>
      <c r="B35" s="11" t="s">
        <v>245</v>
      </c>
      <c r="C35" s="11">
        <v>1123</v>
      </c>
      <c r="D35" s="11" t="s">
        <v>246</v>
      </c>
      <c r="E35" s="11" t="s">
        <v>247</v>
      </c>
      <c r="F35" s="22" t="s">
        <v>147</v>
      </c>
      <c r="G35" s="31" t="s">
        <v>248</v>
      </c>
      <c r="H35" s="15">
        <f t="shared" si="4"/>
        <v>38500</v>
      </c>
      <c r="I35" s="15">
        <v>30800</v>
      </c>
      <c r="J35" s="32">
        <v>7700</v>
      </c>
      <c r="K35" s="24">
        <v>0</v>
      </c>
      <c r="L35" s="24">
        <v>0</v>
      </c>
      <c r="M35" s="23">
        <v>0</v>
      </c>
      <c r="N35" s="24">
        <v>0</v>
      </c>
      <c r="O35" s="15">
        <v>0</v>
      </c>
      <c r="P35" s="15">
        <v>0</v>
      </c>
      <c r="Q35" s="24">
        <v>0</v>
      </c>
      <c r="R35" s="28"/>
      <c r="T35" s="27"/>
      <c r="Y35" s="33">
        <f t="shared" si="8"/>
        <v>38500</v>
      </c>
      <c r="Z35" s="34" t="e">
        <f>#REF!-L35</f>
        <v>#REF!</v>
      </c>
      <c r="AA35" s="34" t="e">
        <f>#REF!-M35</f>
        <v>#REF!</v>
      </c>
      <c r="AB35" s="34">
        <f t="shared" si="9"/>
        <v>7700</v>
      </c>
      <c r="AC35" s="2">
        <f t="shared" si="10"/>
        <v>38500</v>
      </c>
      <c r="AD35" s="2" t="e">
        <f>#REF!-#REF!</f>
        <v>#REF!</v>
      </c>
      <c r="AE35" s="2" t="e">
        <f>#REF!-#REF!</f>
        <v>#REF!</v>
      </c>
      <c r="AF35" s="2">
        <f t="shared" si="11"/>
        <v>7700</v>
      </c>
    </row>
    <row r="36" spans="1:32" s="2" customFormat="1" ht="40.200000000000003" customHeight="1" x14ac:dyDescent="0.3">
      <c r="A36" s="11" t="s">
        <v>249</v>
      </c>
      <c r="B36" s="35" t="s">
        <v>250</v>
      </c>
      <c r="C36" s="11"/>
      <c r="D36" s="36" t="s">
        <v>251</v>
      </c>
      <c r="E36" s="35" t="s">
        <v>206</v>
      </c>
      <c r="F36" s="22" t="s">
        <v>147</v>
      </c>
      <c r="G36" s="31" t="s">
        <v>248</v>
      </c>
      <c r="H36" s="15">
        <f t="shared" si="4"/>
        <v>208154.59</v>
      </c>
      <c r="I36" s="15">
        <v>67183.040000000008</v>
      </c>
      <c r="J36" s="32">
        <v>140971.54999999999</v>
      </c>
      <c r="K36" s="24">
        <v>0</v>
      </c>
      <c r="L36" s="24">
        <v>0</v>
      </c>
      <c r="M36" s="23">
        <v>0</v>
      </c>
      <c r="N36" s="24">
        <v>0</v>
      </c>
      <c r="O36" s="15">
        <v>0</v>
      </c>
      <c r="P36" s="15">
        <v>0</v>
      </c>
      <c r="Q36" s="24">
        <v>0</v>
      </c>
      <c r="R36" s="28"/>
      <c r="T36" s="27"/>
      <c r="Y36" s="33">
        <f t="shared" si="8"/>
        <v>208154.59</v>
      </c>
      <c r="Z36" s="34" t="e">
        <f>#REF!-L36</f>
        <v>#REF!</v>
      </c>
      <c r="AA36" s="34" t="e">
        <f>#REF!-M36</f>
        <v>#REF!</v>
      </c>
      <c r="AB36" s="34">
        <f t="shared" si="9"/>
        <v>140971.54999999999</v>
      </c>
      <c r="AC36" s="2">
        <f t="shared" si="10"/>
        <v>208154.59</v>
      </c>
      <c r="AD36" s="2" t="e">
        <f>#REF!-#REF!</f>
        <v>#REF!</v>
      </c>
      <c r="AE36" s="2" t="e">
        <f>#REF!-#REF!</f>
        <v>#REF!</v>
      </c>
      <c r="AF36" s="2">
        <f t="shared" si="11"/>
        <v>140971.54999999999</v>
      </c>
    </row>
    <row r="37" spans="1:32" s="2" customFormat="1" ht="53.75" x14ac:dyDescent="0.3">
      <c r="A37" s="16" t="s">
        <v>12</v>
      </c>
      <c r="B37" s="13"/>
      <c r="C37" s="11"/>
      <c r="D37" s="10" t="s">
        <v>13</v>
      </c>
      <c r="E37" s="13"/>
      <c r="F37" s="16" t="s">
        <v>116</v>
      </c>
      <c r="G37" s="13"/>
      <c r="H37" s="15">
        <f t="shared" si="4"/>
        <v>3831011.6100000003</v>
      </c>
      <c r="I37" s="15">
        <v>3368145.5700000003</v>
      </c>
      <c r="J37" s="18">
        <f>SUM(J38:J42)</f>
        <v>462866.04</v>
      </c>
      <c r="K37" s="18">
        <f t="shared" ref="K37:M37" si="18">SUM(K38:K42)</f>
        <v>3902586.3</v>
      </c>
      <c r="L37" s="18">
        <f t="shared" si="18"/>
        <v>3129608.1100000003</v>
      </c>
      <c r="M37" s="18">
        <f t="shared" si="18"/>
        <v>246899.62</v>
      </c>
      <c r="N37" s="18">
        <f>SUM(N38:N42)</f>
        <v>526078.57000000007</v>
      </c>
      <c r="O37" s="15">
        <f t="shared" si="3"/>
        <v>3575506.37</v>
      </c>
      <c r="P37" s="15">
        <v>3144541.32</v>
      </c>
      <c r="Q37" s="18">
        <v>430965.05000000005</v>
      </c>
      <c r="R37" s="19"/>
      <c r="Y37" s="20">
        <f t="shared" si="8"/>
        <v>-71574.689999999478</v>
      </c>
      <c r="Z37" s="21" t="e">
        <f>#REF!-L37</f>
        <v>#REF!</v>
      </c>
      <c r="AA37" s="21" t="e">
        <f>#REF!-M37</f>
        <v>#REF!</v>
      </c>
      <c r="AB37" s="21">
        <f t="shared" si="9"/>
        <v>-63212.530000000086</v>
      </c>
      <c r="AC37" s="2">
        <f t="shared" si="10"/>
        <v>255505.24000000022</v>
      </c>
      <c r="AD37" s="2" t="e">
        <f>#REF!-#REF!</f>
        <v>#REF!</v>
      </c>
      <c r="AE37" s="2" t="e">
        <f>#REF!-#REF!</f>
        <v>#REF!</v>
      </c>
      <c r="AF37" s="2">
        <f t="shared" si="11"/>
        <v>31900.989999999932</v>
      </c>
    </row>
    <row r="38" spans="1:32" s="2" customFormat="1" ht="53.75" x14ac:dyDescent="0.3">
      <c r="A38" s="11" t="s">
        <v>252</v>
      </c>
      <c r="B38" s="11" t="s">
        <v>253</v>
      </c>
      <c r="C38" s="11" t="s">
        <v>254</v>
      </c>
      <c r="D38" s="11" t="s">
        <v>255</v>
      </c>
      <c r="E38" s="11" t="s">
        <v>206</v>
      </c>
      <c r="F38" s="22" t="s">
        <v>147</v>
      </c>
      <c r="G38" s="11" t="s">
        <v>193</v>
      </c>
      <c r="H38" s="15">
        <f t="shared" si="4"/>
        <v>815537.60999999987</v>
      </c>
      <c r="I38" s="15">
        <v>754372.27999999991</v>
      </c>
      <c r="J38" s="23">
        <v>61165.33</v>
      </c>
      <c r="K38" s="24">
        <f>SUM(L38:N38)</f>
        <v>815537.60999999987</v>
      </c>
      <c r="L38" s="24">
        <f>VLOOKUP($C38,'[1]Projektų sutarčių ataskaita (2'!$B$19:$AJ$126,33,FALSE)</f>
        <v>693206.96</v>
      </c>
      <c r="M38" s="24">
        <f>VLOOKUP($C38,'[1]Projektų sutarčių ataskaita (2'!$B$19:$AJ$126,34,FALSE)</f>
        <v>61165.32</v>
      </c>
      <c r="N38" s="24">
        <f>VLOOKUP($C38,'[1]Projektų sutarčių ataskaita (2'!$B$19:$AJ$126,35,FALSE)</f>
        <v>61165.33</v>
      </c>
      <c r="O38" s="15">
        <f t="shared" si="3"/>
        <v>612544.46</v>
      </c>
      <c r="P38" s="15">
        <v>566603.61</v>
      </c>
      <c r="Q38" s="24">
        <v>45940.85</v>
      </c>
      <c r="R38" s="28"/>
      <c r="S38" s="26">
        <f>H38-K38</f>
        <v>0</v>
      </c>
      <c r="U38" s="26" t="e">
        <f>#REF!-L38</f>
        <v>#REF!</v>
      </c>
      <c r="V38" s="26" t="e">
        <f>#REF!-M38</f>
        <v>#REF!</v>
      </c>
      <c r="W38" s="26">
        <f>J38-N38</f>
        <v>0</v>
      </c>
      <c r="Y38" s="20">
        <f t="shared" si="8"/>
        <v>0</v>
      </c>
      <c r="Z38" s="21" t="e">
        <f>#REF!-L38</f>
        <v>#REF!</v>
      </c>
      <c r="AA38" s="21" t="e">
        <f>#REF!-M38</f>
        <v>#REF!</v>
      </c>
      <c r="AB38" s="21">
        <f t="shared" si="9"/>
        <v>0</v>
      </c>
      <c r="AC38" s="2">
        <f t="shared" si="10"/>
        <v>202993.14999999991</v>
      </c>
      <c r="AD38" s="2" t="e">
        <f>#REF!-#REF!</f>
        <v>#REF!</v>
      </c>
      <c r="AE38" s="2" t="e">
        <f>#REF!-#REF!</f>
        <v>#REF!</v>
      </c>
      <c r="AF38" s="2">
        <f t="shared" si="11"/>
        <v>15224.480000000003</v>
      </c>
    </row>
    <row r="39" spans="1:32" s="2" customFormat="1" ht="53.75" x14ac:dyDescent="0.3">
      <c r="A39" s="11" t="s">
        <v>256</v>
      </c>
      <c r="B39" s="11" t="s">
        <v>257</v>
      </c>
      <c r="C39" s="11" t="s">
        <v>258</v>
      </c>
      <c r="D39" s="11" t="s">
        <v>259</v>
      </c>
      <c r="E39" s="11" t="s">
        <v>206</v>
      </c>
      <c r="F39" s="22" t="s">
        <v>147</v>
      </c>
      <c r="G39" s="11" t="s">
        <v>193</v>
      </c>
      <c r="H39" s="15">
        <f t="shared" si="4"/>
        <v>605024.19999999995</v>
      </c>
      <c r="I39" s="15">
        <v>559647.38</v>
      </c>
      <c r="J39" s="29">
        <v>45376.82</v>
      </c>
      <c r="K39" s="30">
        <f t="shared" ref="K39:K42" si="19">SUM(L39:N39)</f>
        <v>664060.51</v>
      </c>
      <c r="L39" s="24">
        <f>VLOOKUP($C39,'[1]Projektų sutarčių ataskaita (2'!$B$19:$AJ$126,33,FALSE)</f>
        <v>514270.57</v>
      </c>
      <c r="M39" s="24">
        <f>VLOOKUP($C39,'[1]Projektų sutarčių ataskaita (2'!$B$19:$AJ$126,34,FALSE)</f>
        <v>45376.81</v>
      </c>
      <c r="N39" s="30">
        <f>VLOOKUP($C39,'[1]Projektų sutarčių ataskaita (2'!$B$19:$AJ$126,35,FALSE)</f>
        <v>104413.13</v>
      </c>
      <c r="O39" s="15">
        <f t="shared" si="3"/>
        <v>565282.06000000006</v>
      </c>
      <c r="P39" s="15">
        <v>531572.03</v>
      </c>
      <c r="Q39" s="24">
        <v>33710.03</v>
      </c>
      <c r="R39" s="37" t="s">
        <v>260</v>
      </c>
      <c r="S39" s="26">
        <f>H39-K39</f>
        <v>-59036.310000000056</v>
      </c>
      <c r="U39" s="26" t="e">
        <f>#REF!-L39</f>
        <v>#REF!</v>
      </c>
      <c r="V39" s="26" t="e">
        <f>#REF!-M39</f>
        <v>#REF!</v>
      </c>
      <c r="W39" s="26">
        <f>J39-N39</f>
        <v>-59036.310000000005</v>
      </c>
      <c r="Y39" s="38">
        <f t="shared" si="8"/>
        <v>-59036.310000000056</v>
      </c>
      <c r="Z39" s="39" t="e">
        <f>#REF!-L39</f>
        <v>#REF!</v>
      </c>
      <c r="AA39" s="39" t="e">
        <f>#REF!-M39</f>
        <v>#REF!</v>
      </c>
      <c r="AB39" s="39">
        <f t="shared" si="9"/>
        <v>-59036.310000000005</v>
      </c>
      <c r="AC39" s="2">
        <f t="shared" si="10"/>
        <v>39742.139999999898</v>
      </c>
      <c r="AD39" s="2" t="e">
        <f>#REF!-#REF!</f>
        <v>#REF!</v>
      </c>
      <c r="AE39" s="2" t="e">
        <f>#REF!-#REF!</f>
        <v>#REF!</v>
      </c>
      <c r="AF39" s="2">
        <f t="shared" si="11"/>
        <v>11666.79</v>
      </c>
    </row>
    <row r="40" spans="1:32" s="2" customFormat="1" ht="53.75" x14ac:dyDescent="0.3">
      <c r="A40" s="11" t="s">
        <v>261</v>
      </c>
      <c r="B40" s="11" t="s">
        <v>262</v>
      </c>
      <c r="C40" s="11" t="s">
        <v>263</v>
      </c>
      <c r="D40" s="11" t="s">
        <v>264</v>
      </c>
      <c r="E40" s="11" t="s">
        <v>175</v>
      </c>
      <c r="F40" s="22" t="s">
        <v>147</v>
      </c>
      <c r="G40" s="11" t="s">
        <v>193</v>
      </c>
      <c r="H40" s="15">
        <f t="shared" si="4"/>
        <v>1169691.19</v>
      </c>
      <c r="I40" s="15">
        <v>1052722.07</v>
      </c>
      <c r="J40" s="23">
        <v>116969.12</v>
      </c>
      <c r="K40" s="24">
        <f t="shared" si="19"/>
        <v>1169691.19</v>
      </c>
      <c r="L40" s="24">
        <f>VLOOKUP($C40,'[1]Projektų sutarčių ataskaita (2'!$B$19:$AJ$126,33,FALSE)</f>
        <v>994237.51</v>
      </c>
      <c r="M40" s="24">
        <f>VLOOKUP($C40,'[1]Projektų sutarčių ataskaita (2'!$B$19:$AJ$126,34,FALSE)</f>
        <v>58484.56</v>
      </c>
      <c r="N40" s="24">
        <f>VLOOKUP($C40,'[1]Projektų sutarčių ataskaita (2'!$B$19:$AJ$126,35,FALSE)</f>
        <v>116969.12</v>
      </c>
      <c r="O40" s="15">
        <f t="shared" ref="O40:O71" si="20">P40+Q40</f>
        <v>1161068.71</v>
      </c>
      <c r="P40" s="15">
        <v>1044961.8400000001</v>
      </c>
      <c r="Q40" s="24">
        <v>116106.87</v>
      </c>
      <c r="R40" s="28"/>
      <c r="S40" s="26">
        <f>H40-K40</f>
        <v>0</v>
      </c>
      <c r="U40" s="26" t="e">
        <f>#REF!-L40</f>
        <v>#REF!</v>
      </c>
      <c r="V40" s="26" t="e">
        <f>#REF!-M40</f>
        <v>#REF!</v>
      </c>
      <c r="W40" s="26">
        <f>J40-N40</f>
        <v>0</v>
      </c>
      <c r="Y40" s="20">
        <f t="shared" si="8"/>
        <v>0</v>
      </c>
      <c r="Z40" s="21" t="e">
        <f>#REF!-L40</f>
        <v>#REF!</v>
      </c>
      <c r="AA40" s="21" t="e">
        <f>#REF!-M40</f>
        <v>#REF!</v>
      </c>
      <c r="AB40" s="21">
        <f t="shared" si="9"/>
        <v>0</v>
      </c>
      <c r="AC40" s="2">
        <f t="shared" si="10"/>
        <v>8622.4799999999814</v>
      </c>
      <c r="AD40" s="2" t="e">
        <f>#REF!-#REF!</f>
        <v>#REF!</v>
      </c>
      <c r="AE40" s="2" t="e">
        <f>#REF!-#REF!</f>
        <v>#REF!</v>
      </c>
      <c r="AF40" s="2">
        <f t="shared" si="11"/>
        <v>862.25</v>
      </c>
    </row>
    <row r="41" spans="1:32" s="2" customFormat="1" ht="53.75" x14ac:dyDescent="0.3">
      <c r="A41" s="11" t="s">
        <v>265</v>
      </c>
      <c r="B41" s="11" t="s">
        <v>266</v>
      </c>
      <c r="C41" s="11" t="s">
        <v>267</v>
      </c>
      <c r="D41" s="11" t="s">
        <v>268</v>
      </c>
      <c r="E41" s="11" t="s">
        <v>146</v>
      </c>
      <c r="F41" s="22" t="s">
        <v>147</v>
      </c>
      <c r="G41" s="11" t="s">
        <v>148</v>
      </c>
      <c r="H41" s="15">
        <f t="shared" si="4"/>
        <v>566880.61</v>
      </c>
      <c r="I41" s="15">
        <v>378066.84</v>
      </c>
      <c r="J41" s="23">
        <v>188813.77</v>
      </c>
      <c r="K41" s="24">
        <f t="shared" si="19"/>
        <v>579418.99</v>
      </c>
      <c r="L41" s="24">
        <f>VLOOKUP($C41,'[1]Projektų sutarčių ataskaita (2'!$B$19:$AJ$126,33,FALSE)</f>
        <v>355096.91</v>
      </c>
      <c r="M41" s="24">
        <f>VLOOKUP($C41,'[1]Projektų sutarčių ataskaita (2'!$B$19:$AJ$126,34,FALSE)</f>
        <v>31332.09</v>
      </c>
      <c r="N41" s="24">
        <f>VLOOKUP($C41,'[1]Projektų sutarčių ataskaita (2'!$B$19:$AJ$126,35,FALSE)</f>
        <v>192989.99</v>
      </c>
      <c r="O41" s="15">
        <f t="shared" si="20"/>
        <v>566880.61</v>
      </c>
      <c r="P41" s="15">
        <v>378066.84</v>
      </c>
      <c r="Q41" s="24">
        <v>188813.77</v>
      </c>
      <c r="R41" s="28"/>
      <c r="S41" s="26">
        <f>H41-O41</f>
        <v>0</v>
      </c>
      <c r="U41" s="26" t="e">
        <f>#REF!-#REF!</f>
        <v>#REF!</v>
      </c>
      <c r="V41" s="26">
        <f>J41-Q41</f>
        <v>0</v>
      </c>
      <c r="Y41" s="20">
        <f t="shared" si="8"/>
        <v>-12538.380000000005</v>
      </c>
      <c r="Z41" s="21" t="e">
        <f>#REF!-L41</f>
        <v>#REF!</v>
      </c>
      <c r="AA41" s="21" t="e">
        <f>#REF!-M41</f>
        <v>#REF!</v>
      </c>
      <c r="AB41" s="21">
        <f t="shared" si="9"/>
        <v>-4176.2200000000012</v>
      </c>
      <c r="AC41" s="2">
        <f t="shared" si="10"/>
        <v>0</v>
      </c>
      <c r="AD41" s="2" t="e">
        <f>#REF!-#REF!</f>
        <v>#REF!</v>
      </c>
      <c r="AE41" s="2" t="e">
        <f>#REF!-#REF!</f>
        <v>#REF!</v>
      </c>
      <c r="AF41" s="2">
        <f t="shared" si="11"/>
        <v>0</v>
      </c>
    </row>
    <row r="42" spans="1:32" s="2" customFormat="1" ht="53.75" x14ac:dyDescent="0.3">
      <c r="A42" s="11" t="s">
        <v>269</v>
      </c>
      <c r="B42" s="11" t="s">
        <v>270</v>
      </c>
      <c r="C42" s="11" t="s">
        <v>271</v>
      </c>
      <c r="D42" s="11" t="s">
        <v>272</v>
      </c>
      <c r="E42" s="11" t="s">
        <v>175</v>
      </c>
      <c r="F42" s="22" t="s">
        <v>147</v>
      </c>
      <c r="G42" s="11" t="s">
        <v>193</v>
      </c>
      <c r="H42" s="15">
        <f t="shared" si="4"/>
        <v>673878</v>
      </c>
      <c r="I42" s="15">
        <v>623337</v>
      </c>
      <c r="J42" s="23">
        <v>50541</v>
      </c>
      <c r="K42" s="24">
        <f t="shared" si="19"/>
        <v>673878</v>
      </c>
      <c r="L42" s="24">
        <f>VLOOKUP($C42,'[1]Projektų sutarčių ataskaita (2'!$B$19:$AJ$126,33,FALSE)</f>
        <v>572796.16000000003</v>
      </c>
      <c r="M42" s="24">
        <f>VLOOKUP($C42,'[1]Projektų sutarčių ataskaita (2'!$B$19:$AJ$126,34,FALSE)</f>
        <v>50540.84</v>
      </c>
      <c r="N42" s="24">
        <f>VLOOKUP($C42,'[1]Projektų sutarčių ataskaita (2'!$B$19:$AJ$126,35,FALSE)</f>
        <v>50541</v>
      </c>
      <c r="O42" s="15">
        <f t="shared" si="20"/>
        <v>669730.53</v>
      </c>
      <c r="P42" s="15">
        <v>623337</v>
      </c>
      <c r="Q42" s="24">
        <v>46393.53</v>
      </c>
      <c r="R42" s="28"/>
      <c r="S42" s="26">
        <f>H42-K42</f>
        <v>0</v>
      </c>
      <c r="U42" s="26" t="e">
        <f>#REF!-L42</f>
        <v>#REF!</v>
      </c>
      <c r="V42" s="26" t="e">
        <f>#REF!-M42</f>
        <v>#REF!</v>
      </c>
      <c r="W42" s="26">
        <f>J42-N42</f>
        <v>0</v>
      </c>
      <c r="Y42" s="20">
        <f t="shared" si="8"/>
        <v>0</v>
      </c>
      <c r="Z42" s="21" t="e">
        <f>#REF!-L42</f>
        <v>#REF!</v>
      </c>
      <c r="AA42" s="21" t="e">
        <f>#REF!-M42</f>
        <v>#REF!</v>
      </c>
      <c r="AB42" s="21">
        <f t="shared" si="9"/>
        <v>0</v>
      </c>
      <c r="AC42" s="2">
        <f t="shared" si="10"/>
        <v>4147.4699999999721</v>
      </c>
      <c r="AD42" s="2" t="e">
        <f>#REF!-#REF!</f>
        <v>#REF!</v>
      </c>
      <c r="AE42" s="2" t="e">
        <f>#REF!-#REF!</f>
        <v>#REF!</v>
      </c>
      <c r="AF42" s="2">
        <f t="shared" si="11"/>
        <v>4147.4700000000012</v>
      </c>
    </row>
    <row r="43" spans="1:32" s="2" customFormat="1" ht="26.9" x14ac:dyDescent="0.3">
      <c r="A43" s="16" t="s">
        <v>16</v>
      </c>
      <c r="B43" s="13"/>
      <c r="C43" s="11"/>
      <c r="D43" s="10" t="s">
        <v>17</v>
      </c>
      <c r="E43" s="13"/>
      <c r="F43" s="16" t="s">
        <v>116</v>
      </c>
      <c r="G43" s="13"/>
      <c r="H43" s="15">
        <f t="shared" si="4"/>
        <v>6216775.04</v>
      </c>
      <c r="I43" s="15">
        <v>5452468.5</v>
      </c>
      <c r="J43" s="18">
        <f t="shared" ref="J43:N43" si="21">SUM(J44:J50)</f>
        <v>764306.54</v>
      </c>
      <c r="K43" s="18">
        <f t="shared" si="21"/>
        <v>4699185.7799999993</v>
      </c>
      <c r="L43" s="18">
        <f t="shared" si="21"/>
        <v>3615523.44</v>
      </c>
      <c r="M43" s="18">
        <f t="shared" si="21"/>
        <v>339174.72000000003</v>
      </c>
      <c r="N43" s="18">
        <f t="shared" si="21"/>
        <v>744487.62</v>
      </c>
      <c r="O43" s="15">
        <f t="shared" si="20"/>
        <v>3574734.7899999996</v>
      </c>
      <c r="P43" s="15">
        <v>3319210.9699999997</v>
      </c>
      <c r="Q43" s="18">
        <v>255523.82</v>
      </c>
      <c r="R43" s="19"/>
      <c r="Y43" s="20">
        <f t="shared" si="8"/>
        <v>1517589.2600000007</v>
      </c>
      <c r="Z43" s="21" t="e">
        <f>#REF!-L43</f>
        <v>#REF!</v>
      </c>
      <c r="AA43" s="21" t="e">
        <f>#REF!-M43</f>
        <v>#REF!</v>
      </c>
      <c r="AB43" s="21">
        <f t="shared" si="9"/>
        <v>19818.920000000042</v>
      </c>
      <c r="AC43" s="2">
        <f t="shared" si="10"/>
        <v>2642040.2500000005</v>
      </c>
      <c r="AD43" s="2" t="e">
        <f>#REF!-#REF!</f>
        <v>#REF!</v>
      </c>
      <c r="AE43" s="2" t="e">
        <f>#REF!-#REF!</f>
        <v>#REF!</v>
      </c>
      <c r="AF43" s="2">
        <f t="shared" si="11"/>
        <v>508782.72000000003</v>
      </c>
    </row>
    <row r="44" spans="1:32" s="2" customFormat="1" ht="53.75" x14ac:dyDescent="0.3">
      <c r="A44" s="11" t="s">
        <v>273</v>
      </c>
      <c r="B44" s="11" t="s">
        <v>274</v>
      </c>
      <c r="C44" s="11" t="s">
        <v>275</v>
      </c>
      <c r="D44" s="11" t="s">
        <v>276</v>
      </c>
      <c r="E44" s="11" t="s">
        <v>206</v>
      </c>
      <c r="F44" s="22" t="s">
        <v>277</v>
      </c>
      <c r="G44" s="11" t="s">
        <v>148</v>
      </c>
      <c r="H44" s="15">
        <f t="shared" si="4"/>
        <v>1516825.67</v>
      </c>
      <c r="I44" s="15">
        <v>1403063.73</v>
      </c>
      <c r="J44" s="23">
        <v>113761.94</v>
      </c>
      <c r="K44" s="24">
        <f>SUM(L44:N44)</f>
        <v>1516932.0099999998</v>
      </c>
      <c r="L44" s="24">
        <f>VLOOKUP($C44,'[1]Projektų sutarčių ataskaita (2'!$B$19:$AJ$126,33,FALSE)</f>
        <v>1289392.2</v>
      </c>
      <c r="M44" s="24">
        <f>VLOOKUP($C44,'[1]Projektų sutarčių ataskaita (2'!$B$19:$AJ$126,34,FALSE)</f>
        <v>113769.9</v>
      </c>
      <c r="N44" s="24">
        <f>VLOOKUP($C44,'[1]Projektų sutarčių ataskaita (2'!$B$19:$AJ$126,35,FALSE)</f>
        <v>113769.91</v>
      </c>
      <c r="O44" s="15">
        <f t="shared" si="20"/>
        <v>1516825.67</v>
      </c>
      <c r="P44" s="15">
        <v>1403063.73</v>
      </c>
      <c r="Q44" s="24">
        <v>113761.94</v>
      </c>
      <c r="R44" s="25"/>
      <c r="S44" s="26">
        <f>H44-O44</f>
        <v>0</v>
      </c>
      <c r="T44" s="26"/>
      <c r="U44" s="26" t="e">
        <f>#REF!-#REF!</f>
        <v>#REF!</v>
      </c>
      <c r="V44" s="26">
        <f>J44-Q44</f>
        <v>0</v>
      </c>
      <c r="Y44" s="20"/>
      <c r="Z44" s="21"/>
      <c r="AA44" s="21"/>
      <c r="AB44" s="21"/>
      <c r="AD44" s="41"/>
      <c r="AE44" s="41"/>
    </row>
    <row r="45" spans="1:32" s="2" customFormat="1" ht="53.75" x14ac:dyDescent="0.3">
      <c r="A45" s="11" t="s">
        <v>278</v>
      </c>
      <c r="B45" s="11" t="s">
        <v>279</v>
      </c>
      <c r="C45" s="11" t="s">
        <v>280</v>
      </c>
      <c r="D45" s="11" t="s">
        <v>281</v>
      </c>
      <c r="E45" s="11" t="s">
        <v>206</v>
      </c>
      <c r="F45" s="42" t="s">
        <v>277</v>
      </c>
      <c r="G45" s="11" t="s">
        <v>148</v>
      </c>
      <c r="H45" s="15">
        <f t="shared" si="4"/>
        <v>806142.47</v>
      </c>
      <c r="I45" s="15">
        <v>765835.34</v>
      </c>
      <c r="J45" s="24">
        <v>40307.129999999997</v>
      </c>
      <c r="K45" s="24">
        <f t="shared" ref="K45:K49" si="22">SUM(L45:N45)</f>
        <v>806317.97000000009</v>
      </c>
      <c r="L45" s="24">
        <f>VLOOKUP($C45,'[1]Projektų sutarčių ataskaita (2'!$B$19:$AJ$126,33,FALSE)</f>
        <v>685370.28</v>
      </c>
      <c r="M45" s="24">
        <f>VLOOKUP($C45,'[1]Projektų sutarčių ataskaita (2'!$B$19:$AJ$126,34,FALSE)</f>
        <v>80631.789999999994</v>
      </c>
      <c r="N45" s="24">
        <f>VLOOKUP($C45,'[1]Projektų sutarčių ataskaita (2'!$B$19:$AJ$126,35,FALSE)</f>
        <v>40315.9</v>
      </c>
      <c r="O45" s="15">
        <f t="shared" si="20"/>
        <v>806142.47</v>
      </c>
      <c r="P45" s="15">
        <v>765835.34</v>
      </c>
      <c r="Q45" s="24">
        <v>40307.129999999997</v>
      </c>
      <c r="R45" s="25"/>
      <c r="S45" s="26">
        <f>H45-O45</f>
        <v>0</v>
      </c>
      <c r="U45" s="26" t="e">
        <f>#REF!-#REF!</f>
        <v>#REF!</v>
      </c>
      <c r="V45" s="26">
        <f>J45-Q45</f>
        <v>0</v>
      </c>
      <c r="Y45" s="20">
        <f t="shared" ref="Y45:Y76" si="23">H45-K45</f>
        <v>-175.50000000011642</v>
      </c>
      <c r="Z45" s="21" t="e">
        <f>#REF!-L45</f>
        <v>#REF!</v>
      </c>
      <c r="AA45" s="21" t="e">
        <f>#REF!-M45</f>
        <v>#REF!</v>
      </c>
      <c r="AB45" s="21">
        <f t="shared" ref="AB45:AB76" si="24">J45-N45</f>
        <v>-8.7700000000040745</v>
      </c>
      <c r="AC45" s="41">
        <f t="shared" ref="AC45:AC76" si="25">H45-O45</f>
        <v>0</v>
      </c>
      <c r="AD45" s="41" t="e">
        <f>#REF!-#REF!</f>
        <v>#REF!</v>
      </c>
      <c r="AE45" s="41" t="e">
        <f>#REF!-#REF!</f>
        <v>#REF!</v>
      </c>
      <c r="AF45" s="41">
        <f t="shared" ref="AF45:AF76" si="26">J45-Q45</f>
        <v>0</v>
      </c>
    </row>
    <row r="46" spans="1:32" s="2" customFormat="1" ht="53.75" x14ac:dyDescent="0.3">
      <c r="A46" s="11" t="s">
        <v>282</v>
      </c>
      <c r="B46" s="11" t="s">
        <v>283</v>
      </c>
      <c r="C46" s="11" t="s">
        <v>284</v>
      </c>
      <c r="D46" s="11" t="s">
        <v>285</v>
      </c>
      <c r="E46" s="11" t="s">
        <v>206</v>
      </c>
      <c r="F46" s="22" t="s">
        <v>277</v>
      </c>
      <c r="G46" s="11" t="s">
        <v>193</v>
      </c>
      <c r="H46" s="15">
        <f t="shared" si="4"/>
        <v>418332.83999999997</v>
      </c>
      <c r="I46" s="15">
        <v>386957.87</v>
      </c>
      <c r="J46" s="23">
        <v>31374.97</v>
      </c>
      <c r="K46" s="24">
        <f t="shared" si="22"/>
        <v>418332.83999999997</v>
      </c>
      <c r="L46" s="24">
        <f>VLOOKUP($C46,'[1]Projektų sutarčių ataskaita (2'!$B$19:$AJ$126,33,FALSE)</f>
        <v>355582.91</v>
      </c>
      <c r="M46" s="24">
        <f>VLOOKUP($C46,'[1]Projektų sutarčių ataskaita (2'!$B$19:$AJ$126,34,FALSE)</f>
        <v>31374.959999999999</v>
      </c>
      <c r="N46" s="24">
        <f>VLOOKUP($C46,'[1]Projektų sutarčių ataskaita (2'!$B$19:$AJ$126,35,FALSE)</f>
        <v>31374.97</v>
      </c>
      <c r="O46" s="15">
        <f t="shared" si="20"/>
        <v>284597.12999999995</v>
      </c>
      <c r="P46" s="15">
        <v>263252.32999999996</v>
      </c>
      <c r="Q46" s="24">
        <v>21344.799999999999</v>
      </c>
      <c r="R46" s="28"/>
      <c r="S46" s="26">
        <f>H46-K46</f>
        <v>0</v>
      </c>
      <c r="U46" s="26" t="e">
        <f>#REF!-L46</f>
        <v>#REF!</v>
      </c>
      <c r="V46" s="26" t="e">
        <f>#REF!-M46</f>
        <v>#REF!</v>
      </c>
      <c r="W46" s="26">
        <f>J46-N46</f>
        <v>0</v>
      </c>
      <c r="Y46" s="20">
        <f t="shared" si="23"/>
        <v>0</v>
      </c>
      <c r="Z46" s="21" t="e">
        <f>#REF!-L46</f>
        <v>#REF!</v>
      </c>
      <c r="AA46" s="21" t="e">
        <f>#REF!-M46</f>
        <v>#REF!</v>
      </c>
      <c r="AB46" s="21">
        <f t="shared" si="24"/>
        <v>0</v>
      </c>
      <c r="AC46" s="2">
        <f t="shared" si="25"/>
        <v>133735.71000000002</v>
      </c>
      <c r="AD46" s="2" t="e">
        <f>#REF!-#REF!</f>
        <v>#REF!</v>
      </c>
      <c r="AE46" s="2" t="e">
        <f>#REF!-#REF!</f>
        <v>#REF!</v>
      </c>
      <c r="AF46" s="2">
        <f t="shared" si="26"/>
        <v>10030.170000000002</v>
      </c>
    </row>
    <row r="47" spans="1:32" s="2" customFormat="1" ht="53.75" x14ac:dyDescent="0.3">
      <c r="A47" s="11" t="s">
        <v>286</v>
      </c>
      <c r="B47" s="11" t="s">
        <v>287</v>
      </c>
      <c r="C47" s="11" t="s">
        <v>288</v>
      </c>
      <c r="D47" s="11" t="s">
        <v>289</v>
      </c>
      <c r="E47" s="11" t="s">
        <v>206</v>
      </c>
      <c r="F47" s="22" t="s">
        <v>277</v>
      </c>
      <c r="G47" s="11" t="s">
        <v>148</v>
      </c>
      <c r="H47" s="15">
        <f t="shared" si="4"/>
        <v>877396.81</v>
      </c>
      <c r="I47" s="15">
        <v>811592.05</v>
      </c>
      <c r="J47" s="23">
        <v>65804.759999999995</v>
      </c>
      <c r="K47" s="24">
        <f t="shared" si="22"/>
        <v>877516.65</v>
      </c>
      <c r="L47" s="24">
        <f>VLOOKUP($C47,'[1]Projektų sutarčių ataskaita (2'!$B$19:$AJ$126,33,FALSE)</f>
        <v>745889.15</v>
      </c>
      <c r="M47" s="24">
        <f>VLOOKUP($C47,'[1]Projektų sutarčių ataskaita (2'!$B$19:$AJ$126,34,FALSE)</f>
        <v>65813.75</v>
      </c>
      <c r="N47" s="24">
        <f>VLOOKUP($C47,'[1]Projektų sutarčių ataskaita (2'!$B$19:$AJ$126,35,FALSE)</f>
        <v>65813.75</v>
      </c>
      <c r="O47" s="15">
        <f t="shared" si="20"/>
        <v>877396.83000000007</v>
      </c>
      <c r="P47" s="15">
        <v>811592.06</v>
      </c>
      <c r="Q47" s="24">
        <v>65804.77</v>
      </c>
      <c r="R47" s="37" t="s">
        <v>290</v>
      </c>
      <c r="S47" s="26">
        <f>H47-O47</f>
        <v>-2.0000000018626451E-2</v>
      </c>
      <c r="U47" s="26" t="e">
        <f>#REF!-#REF!</f>
        <v>#REF!</v>
      </c>
      <c r="V47" s="26">
        <f>J47-Q47</f>
        <v>-1.0000000009313226E-2</v>
      </c>
      <c r="Y47" s="20">
        <f t="shared" si="23"/>
        <v>-119.8399999999674</v>
      </c>
      <c r="Z47" s="21" t="e">
        <f>#REF!-L47</f>
        <v>#REF!</v>
      </c>
      <c r="AA47" s="21" t="e">
        <f>#REF!-M47</f>
        <v>#REF!</v>
      </c>
      <c r="AB47" s="21">
        <f t="shared" si="24"/>
        <v>-8.9900000000052387</v>
      </c>
      <c r="AC47" s="41">
        <f t="shared" si="25"/>
        <v>-2.0000000018626451E-2</v>
      </c>
      <c r="AD47" s="41" t="e">
        <f>#REF!-#REF!</f>
        <v>#REF!</v>
      </c>
      <c r="AE47" s="41" t="e">
        <f>#REF!-#REF!</f>
        <v>#REF!</v>
      </c>
      <c r="AF47" s="41">
        <f t="shared" si="26"/>
        <v>-1.0000000009313226E-2</v>
      </c>
    </row>
    <row r="48" spans="1:32" s="2" customFormat="1" ht="53.75" x14ac:dyDescent="0.3">
      <c r="A48" s="11" t="s">
        <v>291</v>
      </c>
      <c r="B48" s="11" t="s">
        <v>292</v>
      </c>
      <c r="C48" s="11" t="s">
        <v>293</v>
      </c>
      <c r="D48" s="11" t="s">
        <v>294</v>
      </c>
      <c r="E48" s="11" t="s">
        <v>206</v>
      </c>
      <c r="F48" s="22" t="s">
        <v>277</v>
      </c>
      <c r="G48" s="11" t="s">
        <v>193</v>
      </c>
      <c r="H48" s="15">
        <f t="shared" si="4"/>
        <v>173605.67</v>
      </c>
      <c r="I48" s="15">
        <v>160585.24000000002</v>
      </c>
      <c r="J48" s="23">
        <v>13020.43</v>
      </c>
      <c r="K48" s="24">
        <f t="shared" si="22"/>
        <v>173605.66999999998</v>
      </c>
      <c r="L48" s="24">
        <f>VLOOKUP($C48,'[1]Projektų sutarčių ataskaita (2'!$B$19:$AJ$126,33,FALSE)</f>
        <v>127500</v>
      </c>
      <c r="M48" s="24">
        <f>VLOOKUP($C48,'[1]Projektų sutarčių ataskaita (2'!$B$19:$AJ$126,34,FALSE)</f>
        <v>11250</v>
      </c>
      <c r="N48" s="24">
        <f>VLOOKUP($C48,'[1]Projektų sutarčių ataskaita (2'!$B$19:$AJ$126,35,FALSE)</f>
        <v>34855.67</v>
      </c>
      <c r="O48" s="15">
        <f t="shared" si="20"/>
        <v>54009.89</v>
      </c>
      <c r="P48" s="15">
        <v>43166.06</v>
      </c>
      <c r="Q48" s="24">
        <v>10843.83</v>
      </c>
      <c r="R48" s="37" t="s">
        <v>295</v>
      </c>
      <c r="S48" s="26">
        <f>H48-K48</f>
        <v>0</v>
      </c>
      <c r="U48" s="26" t="e">
        <f>#REF!-L48</f>
        <v>#REF!</v>
      </c>
      <c r="V48" s="26" t="e">
        <f>#REF!-M48</f>
        <v>#REF!</v>
      </c>
      <c r="W48" s="26">
        <f>J48-N48</f>
        <v>-21835.239999999998</v>
      </c>
      <c r="Y48" s="38">
        <f t="shared" si="23"/>
        <v>0</v>
      </c>
      <c r="Z48" s="39" t="e">
        <f>#REF!-L48</f>
        <v>#REF!</v>
      </c>
      <c r="AA48" s="39" t="e">
        <f>#REF!-M48</f>
        <v>#REF!</v>
      </c>
      <c r="AB48" s="39">
        <f t="shared" si="24"/>
        <v>-21835.239999999998</v>
      </c>
      <c r="AC48" s="2">
        <f t="shared" si="25"/>
        <v>119595.78000000001</v>
      </c>
      <c r="AD48" s="2" t="e">
        <f>#REF!-#REF!</f>
        <v>#REF!</v>
      </c>
      <c r="AE48" s="2" t="e">
        <f>#REF!-#REF!</f>
        <v>#REF!</v>
      </c>
      <c r="AF48" s="2">
        <f t="shared" si="26"/>
        <v>2176.6000000000004</v>
      </c>
    </row>
    <row r="49" spans="1:32" s="2" customFormat="1" ht="53.75" x14ac:dyDescent="0.3">
      <c r="A49" s="11" t="s">
        <v>296</v>
      </c>
      <c r="B49" s="11" t="s">
        <v>297</v>
      </c>
      <c r="C49" s="11" t="s">
        <v>298</v>
      </c>
      <c r="D49" s="11" t="s">
        <v>299</v>
      </c>
      <c r="E49" s="11" t="s">
        <v>206</v>
      </c>
      <c r="F49" s="22" t="s">
        <v>277</v>
      </c>
      <c r="G49" s="11" t="s">
        <v>193</v>
      </c>
      <c r="H49" s="15">
        <f t="shared" si="4"/>
        <v>906480.64000000001</v>
      </c>
      <c r="I49" s="15">
        <v>537489.27</v>
      </c>
      <c r="J49" s="23">
        <v>368991.37</v>
      </c>
      <c r="K49" s="24">
        <f t="shared" si="22"/>
        <v>906480.64000000001</v>
      </c>
      <c r="L49" s="24">
        <f>VLOOKUP($C49,'[1]Projektų sutarčių ataskaita (2'!$B$19:$AJ$126,33,FALSE)</f>
        <v>411788.9</v>
      </c>
      <c r="M49" s="24">
        <f>VLOOKUP($C49,'[1]Projektų sutarčių ataskaita (2'!$B$19:$AJ$126,34,FALSE)</f>
        <v>36334.32</v>
      </c>
      <c r="N49" s="24">
        <f>VLOOKUP($C49,'[1]Projektų sutarčių ataskaita (2'!$B$19:$AJ$126,35,FALSE)</f>
        <v>458357.42</v>
      </c>
      <c r="O49" s="15">
        <f t="shared" si="20"/>
        <v>35762.800000000003</v>
      </c>
      <c r="P49" s="15">
        <v>32301.45</v>
      </c>
      <c r="Q49" s="24">
        <v>3461.35</v>
      </c>
      <c r="R49" s="28"/>
      <c r="S49" s="26">
        <f>H49-K49</f>
        <v>0</v>
      </c>
      <c r="U49" s="26" t="e">
        <f>#REF!-L49</f>
        <v>#REF!</v>
      </c>
      <c r="V49" s="26" t="e">
        <f>#REF!-M49</f>
        <v>#REF!</v>
      </c>
      <c r="W49" s="26">
        <f>J49-N49</f>
        <v>-89366.049999999988</v>
      </c>
      <c r="Y49" s="33">
        <f t="shared" si="23"/>
        <v>0</v>
      </c>
      <c r="Z49" s="34" t="e">
        <f>#REF!-L49</f>
        <v>#REF!</v>
      </c>
      <c r="AA49" s="34" t="e">
        <f>#REF!-M49</f>
        <v>#REF!</v>
      </c>
      <c r="AB49" s="34">
        <f t="shared" si="24"/>
        <v>-89366.049999999988</v>
      </c>
      <c r="AC49" s="2">
        <f t="shared" si="25"/>
        <v>870717.84</v>
      </c>
      <c r="AD49" s="2" t="e">
        <f>#REF!-#REF!</f>
        <v>#REF!</v>
      </c>
      <c r="AE49" s="2" t="e">
        <f>#REF!-#REF!</f>
        <v>#REF!</v>
      </c>
      <c r="AF49" s="2">
        <f t="shared" si="26"/>
        <v>365530.02</v>
      </c>
    </row>
    <row r="50" spans="1:32" s="2" customFormat="1" ht="40.299999999999997" x14ac:dyDescent="0.3">
      <c r="A50" s="11" t="s">
        <v>300</v>
      </c>
      <c r="B50" s="11" t="s">
        <v>301</v>
      </c>
      <c r="C50" s="11"/>
      <c r="D50" s="11" t="s">
        <v>302</v>
      </c>
      <c r="E50" s="11" t="s">
        <v>206</v>
      </c>
      <c r="F50" s="22" t="s">
        <v>277</v>
      </c>
      <c r="G50" s="11" t="s">
        <v>248</v>
      </c>
      <c r="H50" s="15">
        <f t="shared" si="4"/>
        <v>1517990.94</v>
      </c>
      <c r="I50" s="15">
        <v>1386945</v>
      </c>
      <c r="J50" s="23">
        <v>131045.94</v>
      </c>
      <c r="K50" s="24">
        <v>0</v>
      </c>
      <c r="L50" s="24">
        <v>0</v>
      </c>
      <c r="M50" s="24">
        <v>0</v>
      </c>
      <c r="N50" s="24">
        <v>0</v>
      </c>
      <c r="O50" s="15">
        <f t="shared" si="20"/>
        <v>0</v>
      </c>
      <c r="P50" s="15">
        <v>0</v>
      </c>
      <c r="Q50" s="24">
        <v>0</v>
      </c>
      <c r="R50" s="28"/>
      <c r="S50" s="26"/>
      <c r="U50" s="26"/>
      <c r="V50" s="26"/>
      <c r="W50" s="26"/>
      <c r="Y50" s="33">
        <f t="shared" si="23"/>
        <v>1517990.94</v>
      </c>
      <c r="Z50" s="34" t="e">
        <f>#REF!-L50</f>
        <v>#REF!</v>
      </c>
      <c r="AA50" s="34" t="e">
        <f>#REF!-M50</f>
        <v>#REF!</v>
      </c>
      <c r="AB50" s="34">
        <f t="shared" si="24"/>
        <v>131045.94</v>
      </c>
      <c r="AC50" s="2">
        <f t="shared" si="25"/>
        <v>1517990.94</v>
      </c>
      <c r="AD50" s="2" t="e">
        <f>#REF!-#REF!</f>
        <v>#REF!</v>
      </c>
      <c r="AE50" s="2" t="e">
        <f>#REF!-#REF!</f>
        <v>#REF!</v>
      </c>
      <c r="AF50" s="2">
        <f t="shared" si="26"/>
        <v>131045.94</v>
      </c>
    </row>
    <row r="51" spans="1:32" s="2" customFormat="1" ht="40.299999999999997" x14ac:dyDescent="0.3">
      <c r="A51" s="16" t="s">
        <v>20</v>
      </c>
      <c r="B51" s="13"/>
      <c r="C51" s="11"/>
      <c r="D51" s="10" t="s">
        <v>21</v>
      </c>
      <c r="E51" s="13"/>
      <c r="F51" s="16" t="s">
        <v>116</v>
      </c>
      <c r="G51" s="13"/>
      <c r="H51" s="15">
        <f t="shared" si="4"/>
        <v>1988657.71</v>
      </c>
      <c r="I51" s="15">
        <v>1815868.17</v>
      </c>
      <c r="J51" s="18">
        <f t="shared" ref="J51:N51" si="27">SUM(J52:J54)</f>
        <v>172789.54</v>
      </c>
      <c r="K51" s="18">
        <f t="shared" si="27"/>
        <v>2112023.5699999998</v>
      </c>
      <c r="L51" s="18">
        <f t="shared" si="27"/>
        <v>1773496.5999999999</v>
      </c>
      <c r="M51" s="18">
        <f t="shared" si="27"/>
        <v>156484.99</v>
      </c>
      <c r="N51" s="18">
        <f t="shared" si="27"/>
        <v>182041.98</v>
      </c>
      <c r="O51" s="15">
        <f t="shared" si="20"/>
        <v>1988657.71</v>
      </c>
      <c r="P51" s="15">
        <v>1815868.17</v>
      </c>
      <c r="Q51" s="18">
        <v>172789.54</v>
      </c>
      <c r="R51" s="19"/>
      <c r="Y51" s="20">
        <f t="shared" si="23"/>
        <v>-123365.85999999987</v>
      </c>
      <c r="Z51" s="21" t="e">
        <f>#REF!-L51</f>
        <v>#REF!</v>
      </c>
      <c r="AA51" s="21" t="e">
        <f>#REF!-M51</f>
        <v>#REF!</v>
      </c>
      <c r="AB51" s="21">
        <f t="shared" si="24"/>
        <v>-9252.4400000000023</v>
      </c>
      <c r="AC51" s="2">
        <f t="shared" si="25"/>
        <v>0</v>
      </c>
      <c r="AD51" s="2" t="e">
        <f>#REF!-#REF!</f>
        <v>#REF!</v>
      </c>
      <c r="AE51" s="2" t="e">
        <f>#REF!-#REF!</f>
        <v>#REF!</v>
      </c>
      <c r="AF51" s="2">
        <f t="shared" si="26"/>
        <v>0</v>
      </c>
    </row>
    <row r="52" spans="1:32" s="2" customFormat="1" ht="53.75" x14ac:dyDescent="0.3">
      <c r="A52" s="11" t="s">
        <v>303</v>
      </c>
      <c r="B52" s="11" t="s">
        <v>304</v>
      </c>
      <c r="C52" s="11" t="s">
        <v>305</v>
      </c>
      <c r="D52" s="11" t="s">
        <v>306</v>
      </c>
      <c r="E52" s="11" t="s">
        <v>307</v>
      </c>
      <c r="F52" s="22" t="s">
        <v>277</v>
      </c>
      <c r="G52" s="11" t="s">
        <v>148</v>
      </c>
      <c r="H52" s="15">
        <f t="shared" si="4"/>
        <v>1286060.75</v>
      </c>
      <c r="I52" s="15">
        <v>1189606.18</v>
      </c>
      <c r="J52" s="23">
        <v>96454.570000000022</v>
      </c>
      <c r="K52" s="24">
        <f t="shared" ref="K52:K54" si="28">SUM(L52:N52)</f>
        <v>1293732.5699999998</v>
      </c>
      <c r="L52" s="24">
        <v>1099672.68</v>
      </c>
      <c r="M52" s="24">
        <v>97029.94</v>
      </c>
      <c r="N52" s="24">
        <v>97029.95</v>
      </c>
      <c r="O52" s="15">
        <f t="shared" si="20"/>
        <v>1286060.75</v>
      </c>
      <c r="P52" s="15">
        <v>1189606.18</v>
      </c>
      <c r="Q52" s="24">
        <v>96454.57</v>
      </c>
      <c r="R52" s="28"/>
      <c r="S52" s="26">
        <f>H52-O52</f>
        <v>0</v>
      </c>
      <c r="U52" s="26" t="e">
        <f>#REF!-#REF!</f>
        <v>#REF!</v>
      </c>
      <c r="V52" s="26">
        <f>J52-Q52</f>
        <v>0</v>
      </c>
      <c r="Y52" s="20">
        <f t="shared" si="23"/>
        <v>-7671.8199999998324</v>
      </c>
      <c r="Z52" s="21" t="e">
        <f>#REF!-L52</f>
        <v>#REF!</v>
      </c>
      <c r="AA52" s="21" t="e">
        <f>#REF!-M52</f>
        <v>#REF!</v>
      </c>
      <c r="AB52" s="21">
        <f t="shared" si="24"/>
        <v>-575.37999999997555</v>
      </c>
      <c r="AC52" s="2">
        <f t="shared" si="25"/>
        <v>0</v>
      </c>
      <c r="AD52" s="2" t="e">
        <f>#REF!-#REF!</f>
        <v>#REF!</v>
      </c>
      <c r="AE52" s="2" t="e">
        <f>#REF!-#REF!</f>
        <v>#REF!</v>
      </c>
      <c r="AF52" s="2">
        <f t="shared" si="26"/>
        <v>0</v>
      </c>
    </row>
    <row r="53" spans="1:32" s="2" customFormat="1" ht="53.75" x14ac:dyDescent="0.3">
      <c r="A53" s="11" t="s">
        <v>308</v>
      </c>
      <c r="B53" s="11" t="s">
        <v>309</v>
      </c>
      <c r="C53" s="11" t="s">
        <v>310</v>
      </c>
      <c r="D53" s="11" t="s">
        <v>311</v>
      </c>
      <c r="E53" s="11" t="s">
        <v>146</v>
      </c>
      <c r="F53" s="22" t="s">
        <v>277</v>
      </c>
      <c r="G53" s="11" t="s">
        <v>148</v>
      </c>
      <c r="H53" s="15">
        <f t="shared" si="4"/>
        <v>474784</v>
      </c>
      <c r="I53" s="15">
        <v>415535</v>
      </c>
      <c r="J53" s="23">
        <v>59249</v>
      </c>
      <c r="K53" s="24">
        <f t="shared" si="28"/>
        <v>474784</v>
      </c>
      <c r="L53" s="24">
        <f>VLOOKUP($C53,'[1]Projektų sutarčių ataskaita (2'!$B$19:$AJ$126,33,FALSE)</f>
        <v>381842.97</v>
      </c>
      <c r="M53" s="24">
        <f>VLOOKUP($C53,'[1]Projektų sutarčių ataskaita (2'!$B$19:$AJ$126,34,FALSE)</f>
        <v>33692.03</v>
      </c>
      <c r="N53" s="24">
        <f>VLOOKUP($C53,'[1]Projektų sutarčių ataskaita (2'!$B$19:$AJ$126,35,FALSE)</f>
        <v>59249</v>
      </c>
      <c r="O53" s="15">
        <f t="shared" si="20"/>
        <v>474784</v>
      </c>
      <c r="P53" s="15">
        <v>415535</v>
      </c>
      <c r="Q53" s="24">
        <v>59249</v>
      </c>
      <c r="R53" s="25"/>
      <c r="S53" s="26">
        <f>H53-O53</f>
        <v>0</v>
      </c>
      <c r="U53" s="26" t="e">
        <f>#REF!-#REF!</f>
        <v>#REF!</v>
      </c>
      <c r="V53" s="26">
        <f>J53-Q53</f>
        <v>0</v>
      </c>
      <c r="Y53" s="20">
        <f t="shared" si="23"/>
        <v>0</v>
      </c>
      <c r="Z53" s="21" t="e">
        <f>#REF!-L53</f>
        <v>#REF!</v>
      </c>
      <c r="AA53" s="21" t="e">
        <f>#REF!-M53</f>
        <v>#REF!</v>
      </c>
      <c r="AB53" s="21">
        <f t="shared" si="24"/>
        <v>0</v>
      </c>
      <c r="AC53" s="2">
        <f t="shared" si="25"/>
        <v>0</v>
      </c>
      <c r="AD53" s="2" t="e">
        <f>#REF!-#REF!</f>
        <v>#REF!</v>
      </c>
      <c r="AE53" s="2" t="e">
        <f>#REF!-#REF!</f>
        <v>#REF!</v>
      </c>
      <c r="AF53" s="2">
        <f t="shared" si="26"/>
        <v>0</v>
      </c>
    </row>
    <row r="54" spans="1:32" s="2" customFormat="1" ht="53.75" x14ac:dyDescent="0.3">
      <c r="A54" s="11" t="s">
        <v>312</v>
      </c>
      <c r="B54" s="11" t="s">
        <v>313</v>
      </c>
      <c r="C54" s="11" t="s">
        <v>314</v>
      </c>
      <c r="D54" s="11" t="s">
        <v>315</v>
      </c>
      <c r="E54" s="11" t="s">
        <v>192</v>
      </c>
      <c r="F54" s="22" t="s">
        <v>277</v>
      </c>
      <c r="G54" s="11" t="s">
        <v>148</v>
      </c>
      <c r="H54" s="15">
        <f t="shared" si="4"/>
        <v>227812.96</v>
      </c>
      <c r="I54" s="15">
        <v>210726.99</v>
      </c>
      <c r="J54" s="23">
        <v>17085.969999999998</v>
      </c>
      <c r="K54" s="24">
        <f t="shared" si="28"/>
        <v>343507</v>
      </c>
      <c r="L54" s="24">
        <f>VLOOKUP($C54,'[1]Projektų sutarčių ataskaita (2'!$B$19:$AJ$126,33,FALSE)</f>
        <v>291980.95</v>
      </c>
      <c r="M54" s="24">
        <f>VLOOKUP($C54,'[1]Projektų sutarčių ataskaita (2'!$B$19:$AJ$126,34,FALSE)</f>
        <v>25763.02</v>
      </c>
      <c r="N54" s="24">
        <f>VLOOKUP($C54,'[1]Projektų sutarčių ataskaita (2'!$B$19:$AJ$126,35,FALSE)</f>
        <v>25763.03</v>
      </c>
      <c r="O54" s="15">
        <f t="shared" si="20"/>
        <v>227812.96</v>
      </c>
      <c r="P54" s="15">
        <v>210726.99</v>
      </c>
      <c r="Q54" s="24">
        <v>17085.97</v>
      </c>
      <c r="R54" s="28"/>
      <c r="S54" s="26">
        <f>H54-O54</f>
        <v>0</v>
      </c>
      <c r="U54" s="26" t="e">
        <f>#REF!-#REF!</f>
        <v>#REF!</v>
      </c>
      <c r="V54" s="26">
        <f>J54-Q54</f>
        <v>0</v>
      </c>
      <c r="Y54" s="20">
        <f t="shared" si="23"/>
        <v>-115694.04000000001</v>
      </c>
      <c r="Z54" s="21" t="e">
        <f>#REF!-L54</f>
        <v>#REF!</v>
      </c>
      <c r="AA54" s="21" t="e">
        <f>#REF!-M54</f>
        <v>#REF!</v>
      </c>
      <c r="AB54" s="21">
        <f t="shared" si="24"/>
        <v>-8677.0600000000013</v>
      </c>
      <c r="AC54" s="2">
        <f t="shared" si="25"/>
        <v>0</v>
      </c>
      <c r="AD54" s="2" t="e">
        <f>#REF!-#REF!</f>
        <v>#REF!</v>
      </c>
      <c r="AE54" s="2" t="e">
        <f>#REF!-#REF!</f>
        <v>#REF!</v>
      </c>
      <c r="AF54" s="2">
        <f t="shared" si="26"/>
        <v>0</v>
      </c>
    </row>
    <row r="55" spans="1:32" s="2" customFormat="1" ht="67.2" x14ac:dyDescent="0.3">
      <c r="A55" s="16" t="s">
        <v>22</v>
      </c>
      <c r="B55" s="13"/>
      <c r="C55" s="11" t="s">
        <v>147</v>
      </c>
      <c r="D55" s="10" t="s">
        <v>23</v>
      </c>
      <c r="E55" s="13"/>
      <c r="F55" s="16" t="s">
        <v>116</v>
      </c>
      <c r="G55" s="13"/>
      <c r="H55" s="15">
        <f t="shared" si="4"/>
        <v>16066681.15</v>
      </c>
      <c r="I55" s="15">
        <v>8895439.9900000002</v>
      </c>
      <c r="J55" s="18">
        <f>SUM(J56:J60)</f>
        <v>7171241.1600000001</v>
      </c>
      <c r="K55" s="18">
        <f t="shared" ref="K55:N55" si="29">SUM(K56:K60)</f>
        <v>16030638.52</v>
      </c>
      <c r="L55" s="18">
        <f t="shared" si="29"/>
        <v>8884297.2200000007</v>
      </c>
      <c r="M55" s="18">
        <f t="shared" si="29"/>
        <v>0</v>
      </c>
      <c r="N55" s="18">
        <f t="shared" si="29"/>
        <v>7146341.3000000007</v>
      </c>
      <c r="O55" s="15">
        <f t="shared" si="20"/>
        <v>12871175.120000001</v>
      </c>
      <c r="P55" s="15">
        <v>7030925.3800000008</v>
      </c>
      <c r="Q55" s="18">
        <v>5840249.7400000002</v>
      </c>
      <c r="R55" s="19"/>
      <c r="Y55" s="20">
        <f t="shared" si="23"/>
        <v>36042.63000000082</v>
      </c>
      <c r="Z55" s="21" t="e">
        <f>#REF!-L55</f>
        <v>#REF!</v>
      </c>
      <c r="AA55" s="21" t="e">
        <f>#REF!-M55</f>
        <v>#REF!</v>
      </c>
      <c r="AB55" s="21">
        <f t="shared" si="24"/>
        <v>24899.859999999404</v>
      </c>
      <c r="AC55" s="2">
        <f t="shared" si="25"/>
        <v>3195506.0299999993</v>
      </c>
      <c r="AD55" s="2" t="e">
        <f>#REF!-#REF!</f>
        <v>#REF!</v>
      </c>
      <c r="AE55" s="2" t="e">
        <f>#REF!-#REF!</f>
        <v>#REF!</v>
      </c>
      <c r="AF55" s="2">
        <f t="shared" si="26"/>
        <v>1330991.42</v>
      </c>
    </row>
    <row r="56" spans="1:32" s="2" customFormat="1" ht="53.75" x14ac:dyDescent="0.3">
      <c r="A56" s="11" t="s">
        <v>316</v>
      </c>
      <c r="B56" s="11" t="s">
        <v>317</v>
      </c>
      <c r="C56" s="11" t="s">
        <v>318</v>
      </c>
      <c r="D56" s="11" t="s">
        <v>319</v>
      </c>
      <c r="E56" s="11" t="s">
        <v>320</v>
      </c>
      <c r="F56" s="22" t="s">
        <v>277</v>
      </c>
      <c r="G56" s="11" t="s">
        <v>193</v>
      </c>
      <c r="H56" s="15">
        <f t="shared" si="4"/>
        <v>2473769.1800000002</v>
      </c>
      <c r="I56" s="15">
        <v>1614228.26</v>
      </c>
      <c r="J56" s="23">
        <v>859540.92</v>
      </c>
      <c r="K56" s="24">
        <f>SUM(L56:N56)</f>
        <v>2473769.1800000002</v>
      </c>
      <c r="L56" s="24">
        <f>VLOOKUP($C56,'[1]Projektų sutarčių ataskaita (2'!$B$19:$AJ$126,33,FALSE)</f>
        <v>1614228.26</v>
      </c>
      <c r="M56" s="24">
        <f>VLOOKUP($C56,'[1]Projektų sutarčių ataskaita (2'!$B$19:$AJ$126,34,FALSE)</f>
        <v>0</v>
      </c>
      <c r="N56" s="24">
        <f>VLOOKUP($C56,'[1]Projektų sutarčių ataskaita (2'!$B$19:$AJ$126,35,FALSE)</f>
        <v>859540.92</v>
      </c>
      <c r="O56" s="15">
        <f t="shared" si="20"/>
        <v>2142483.9</v>
      </c>
      <c r="P56" s="15">
        <v>1349297.29</v>
      </c>
      <c r="Q56" s="24">
        <v>793186.61</v>
      </c>
      <c r="R56" s="28"/>
      <c r="S56" s="26">
        <f>H56-K56</f>
        <v>0</v>
      </c>
      <c r="U56" s="26" t="e">
        <f>#REF!-L56</f>
        <v>#REF!</v>
      </c>
      <c r="V56" s="26" t="e">
        <f>#REF!-M56</f>
        <v>#REF!</v>
      </c>
      <c r="W56" s="26">
        <f>J56-N56</f>
        <v>0</v>
      </c>
      <c r="Y56" s="20">
        <f t="shared" si="23"/>
        <v>0</v>
      </c>
      <c r="Z56" s="21" t="e">
        <f>#REF!-L56</f>
        <v>#REF!</v>
      </c>
      <c r="AA56" s="21" t="e">
        <f>#REF!-M56</f>
        <v>#REF!</v>
      </c>
      <c r="AB56" s="21">
        <f t="shared" si="24"/>
        <v>0</v>
      </c>
      <c r="AC56" s="2">
        <f t="shared" si="25"/>
        <v>331285.28000000026</v>
      </c>
      <c r="AD56" s="2" t="e">
        <f>#REF!-#REF!</f>
        <v>#REF!</v>
      </c>
      <c r="AE56" s="2" t="e">
        <f>#REF!-#REF!</f>
        <v>#REF!</v>
      </c>
      <c r="AF56" s="2">
        <f t="shared" si="26"/>
        <v>66354.310000000056</v>
      </c>
    </row>
    <row r="57" spans="1:32" s="2" customFormat="1" ht="53.75" x14ac:dyDescent="0.3">
      <c r="A57" s="11" t="s">
        <v>321</v>
      </c>
      <c r="B57" s="11" t="s">
        <v>322</v>
      </c>
      <c r="C57" s="11" t="s">
        <v>323</v>
      </c>
      <c r="D57" s="11" t="s">
        <v>324</v>
      </c>
      <c r="E57" s="11" t="s">
        <v>325</v>
      </c>
      <c r="F57" s="22" t="s">
        <v>277</v>
      </c>
      <c r="G57" s="11" t="s">
        <v>193</v>
      </c>
      <c r="H57" s="15">
        <f t="shared" si="4"/>
        <v>5574116.3700000001</v>
      </c>
      <c r="I57" s="15">
        <v>2696984.31</v>
      </c>
      <c r="J57" s="23">
        <v>2877132.06</v>
      </c>
      <c r="K57" s="24">
        <f t="shared" ref="K57:K60" si="30">SUM(L57:N57)</f>
        <v>5574116.3700000001</v>
      </c>
      <c r="L57" s="24">
        <f>VLOOKUP($C57,'[1]Projektų sutarčių ataskaita (2'!$B$19:$AJ$126,33,FALSE)</f>
        <v>2696984.31</v>
      </c>
      <c r="M57" s="24">
        <f>VLOOKUP($C57,'[1]Projektų sutarčių ataskaita (2'!$B$19:$AJ$126,34,FALSE)</f>
        <v>0</v>
      </c>
      <c r="N57" s="24">
        <f>VLOOKUP($C57,'[1]Projektų sutarčių ataskaita (2'!$B$19:$AJ$126,35,FALSE)</f>
        <v>2877132.06</v>
      </c>
      <c r="O57" s="15">
        <f t="shared" si="20"/>
        <v>5278508.08</v>
      </c>
      <c r="P57" s="15">
        <v>2553956.9900000002</v>
      </c>
      <c r="Q57" s="24">
        <v>2724551.09</v>
      </c>
      <c r="R57" s="28"/>
      <c r="S57" s="26">
        <f>H57-K57</f>
        <v>0</v>
      </c>
      <c r="U57" s="26" t="e">
        <f>#REF!-L57</f>
        <v>#REF!</v>
      </c>
      <c r="V57" s="26" t="e">
        <f>#REF!-M57</f>
        <v>#REF!</v>
      </c>
      <c r="W57" s="26">
        <f>J57-N57</f>
        <v>0</v>
      </c>
      <c r="Y57" s="20">
        <f t="shared" si="23"/>
        <v>0</v>
      </c>
      <c r="Z57" s="21" t="e">
        <f>#REF!-L57</f>
        <v>#REF!</v>
      </c>
      <c r="AA57" s="21" t="e">
        <f>#REF!-M57</f>
        <v>#REF!</v>
      </c>
      <c r="AB57" s="21">
        <f t="shared" si="24"/>
        <v>0</v>
      </c>
      <c r="AC57" s="2">
        <f t="shared" si="25"/>
        <v>295608.29000000004</v>
      </c>
      <c r="AD57" s="2" t="e">
        <f>#REF!-#REF!</f>
        <v>#REF!</v>
      </c>
      <c r="AE57" s="2" t="e">
        <f>#REF!-#REF!</f>
        <v>#REF!</v>
      </c>
      <c r="AF57" s="2">
        <f t="shared" si="26"/>
        <v>152580.9700000002</v>
      </c>
    </row>
    <row r="58" spans="1:32" s="2" customFormat="1" ht="53.75" x14ac:dyDescent="0.3">
      <c r="A58" s="11" t="s">
        <v>326</v>
      </c>
      <c r="B58" s="11" t="s">
        <v>327</v>
      </c>
      <c r="C58" s="11" t="s">
        <v>328</v>
      </c>
      <c r="D58" s="11" t="s">
        <v>329</v>
      </c>
      <c r="E58" s="11" t="s">
        <v>330</v>
      </c>
      <c r="F58" s="22" t="s">
        <v>147</v>
      </c>
      <c r="G58" s="11" t="s">
        <v>193</v>
      </c>
      <c r="H58" s="15">
        <f t="shared" si="4"/>
        <v>1298773.75</v>
      </c>
      <c r="I58" s="15">
        <v>796102</v>
      </c>
      <c r="J58" s="23">
        <v>502671.75</v>
      </c>
      <c r="K58" s="24">
        <f t="shared" si="30"/>
        <v>1298773.75</v>
      </c>
      <c r="L58" s="24">
        <f>VLOOKUP($C58,'[1]Projektų sutarčių ataskaita (2'!$B$19:$AJ$126,33,FALSE)</f>
        <v>796102</v>
      </c>
      <c r="M58" s="24">
        <f>VLOOKUP($C58,'[1]Projektų sutarčių ataskaita (2'!$B$19:$AJ$126,34,FALSE)</f>
        <v>0</v>
      </c>
      <c r="N58" s="24">
        <f>VLOOKUP($C58,'[1]Projektų sutarčių ataskaita (2'!$B$19:$AJ$126,35,FALSE)</f>
        <v>502671.75</v>
      </c>
      <c r="O58" s="15">
        <f t="shared" si="20"/>
        <v>1246038.2</v>
      </c>
      <c r="P58" s="15">
        <v>767567.01</v>
      </c>
      <c r="Q58" s="24">
        <v>478471.19</v>
      </c>
      <c r="R58" s="43"/>
      <c r="S58" s="26">
        <f>H58-K58</f>
        <v>0</v>
      </c>
      <c r="U58" s="26" t="e">
        <f>#REF!-L58</f>
        <v>#REF!</v>
      </c>
      <c r="V58" s="26" t="e">
        <f>#REF!-M58</f>
        <v>#REF!</v>
      </c>
      <c r="W58" s="26">
        <f>J58-N58</f>
        <v>0</v>
      </c>
      <c r="Y58" s="20">
        <f t="shared" si="23"/>
        <v>0</v>
      </c>
      <c r="Z58" s="21" t="e">
        <f>#REF!-L58</f>
        <v>#REF!</v>
      </c>
      <c r="AA58" s="21" t="e">
        <f>#REF!-M58</f>
        <v>#REF!</v>
      </c>
      <c r="AB58" s="21">
        <f t="shared" si="24"/>
        <v>0</v>
      </c>
      <c r="AC58" s="2">
        <f t="shared" si="25"/>
        <v>52735.550000000047</v>
      </c>
      <c r="AD58" s="2" t="e">
        <f>#REF!-#REF!</f>
        <v>#REF!</v>
      </c>
      <c r="AE58" s="2" t="e">
        <f>#REF!-#REF!</f>
        <v>#REF!</v>
      </c>
      <c r="AF58" s="2">
        <f t="shared" si="26"/>
        <v>24200.559999999998</v>
      </c>
    </row>
    <row r="59" spans="1:32" s="2" customFormat="1" ht="53.75" x14ac:dyDescent="0.3">
      <c r="A59" s="11" t="s">
        <v>331</v>
      </c>
      <c r="B59" s="11" t="s">
        <v>332</v>
      </c>
      <c r="C59" s="11" t="s">
        <v>333</v>
      </c>
      <c r="D59" s="11" t="s">
        <v>334</v>
      </c>
      <c r="E59" s="11" t="s">
        <v>335</v>
      </c>
      <c r="F59" s="22" t="s">
        <v>147</v>
      </c>
      <c r="G59" s="11" t="s">
        <v>193</v>
      </c>
      <c r="H59" s="15">
        <f t="shared" si="4"/>
        <v>5149021.8499999996</v>
      </c>
      <c r="I59" s="15">
        <v>2867650.42</v>
      </c>
      <c r="J59" s="23">
        <v>2281371.4300000002</v>
      </c>
      <c r="K59" s="24">
        <f t="shared" si="30"/>
        <v>5112979.22</v>
      </c>
      <c r="L59" s="24">
        <f>VLOOKUP($C59,'[1]Projektų sutarčių ataskaita (2'!$B$19:$AJ$126,33,FALSE)</f>
        <v>2856507.65</v>
      </c>
      <c r="M59" s="24">
        <f>VLOOKUP($C59,'[1]Projektų sutarčių ataskaita (2'!$B$19:$AJ$126,34,FALSE)</f>
        <v>0</v>
      </c>
      <c r="N59" s="24">
        <f>VLOOKUP($C59,'[1]Projektų sutarčių ataskaita (2'!$B$19:$AJ$126,35,FALSE)</f>
        <v>2256471.5699999998</v>
      </c>
      <c r="O59" s="15">
        <f t="shared" si="20"/>
        <v>3961933.3</v>
      </c>
      <c r="P59" s="15">
        <v>2230753.44</v>
      </c>
      <c r="Q59" s="24">
        <v>1731179.86</v>
      </c>
      <c r="R59" s="37" t="s">
        <v>336</v>
      </c>
      <c r="S59" s="26">
        <f>H59-K59</f>
        <v>36042.629999999888</v>
      </c>
      <c r="U59" s="26" t="e">
        <f>#REF!-L59</f>
        <v>#REF!</v>
      </c>
      <c r="V59" s="26" t="e">
        <f>#REF!-M59</f>
        <v>#REF!</v>
      </c>
      <c r="W59" s="26">
        <f>J59-N59</f>
        <v>24899.860000000335</v>
      </c>
      <c r="Y59" s="38">
        <f t="shared" si="23"/>
        <v>36042.629999999888</v>
      </c>
      <c r="Z59" s="39" t="e">
        <f>#REF!-L59</f>
        <v>#REF!</v>
      </c>
      <c r="AA59" s="39" t="e">
        <f>#REF!-M59</f>
        <v>#REF!</v>
      </c>
      <c r="AB59" s="39">
        <f t="shared" si="24"/>
        <v>24899.860000000335</v>
      </c>
      <c r="AC59" s="2">
        <f t="shared" si="25"/>
        <v>1187088.5499999998</v>
      </c>
      <c r="AD59" s="2" t="e">
        <f>#REF!-#REF!</f>
        <v>#REF!</v>
      </c>
      <c r="AE59" s="2" t="e">
        <f>#REF!-#REF!</f>
        <v>#REF!</v>
      </c>
      <c r="AF59" s="2">
        <f t="shared" si="26"/>
        <v>550191.57000000007</v>
      </c>
    </row>
    <row r="60" spans="1:32" s="2" customFormat="1" ht="53.75" x14ac:dyDescent="0.3">
      <c r="A60" s="11" t="s">
        <v>337</v>
      </c>
      <c r="B60" s="11" t="s">
        <v>338</v>
      </c>
      <c r="C60" s="11" t="s">
        <v>339</v>
      </c>
      <c r="D60" s="11" t="s">
        <v>340</v>
      </c>
      <c r="E60" s="11" t="s">
        <v>341</v>
      </c>
      <c r="F60" s="22" t="s">
        <v>147</v>
      </c>
      <c r="G60" s="11" t="s">
        <v>193</v>
      </c>
      <c r="H60" s="15">
        <f t="shared" si="4"/>
        <v>1571000</v>
      </c>
      <c r="I60" s="15">
        <v>920475</v>
      </c>
      <c r="J60" s="23">
        <v>650525</v>
      </c>
      <c r="K60" s="24">
        <f t="shared" si="30"/>
        <v>1571000</v>
      </c>
      <c r="L60" s="24">
        <f>VLOOKUP($C60,'[1]Projektų sutarčių ataskaita (2'!$B$19:$AJ$126,33,FALSE)</f>
        <v>920475</v>
      </c>
      <c r="M60" s="24">
        <f>VLOOKUP($C60,'[1]Projektų sutarčių ataskaita (2'!$B$19:$AJ$126,34,FALSE)</f>
        <v>0</v>
      </c>
      <c r="N60" s="24">
        <f>VLOOKUP($C60,'[1]Projektų sutarčių ataskaita (2'!$B$19:$AJ$126,35,FALSE)</f>
        <v>650525</v>
      </c>
      <c r="O60" s="15">
        <f t="shared" si="20"/>
        <v>242211.64</v>
      </c>
      <c r="P60" s="15">
        <v>129350.65</v>
      </c>
      <c r="Q60" s="24">
        <v>112860.99</v>
      </c>
      <c r="R60" s="28"/>
      <c r="S60" s="26">
        <f>H60-K60</f>
        <v>0</v>
      </c>
      <c r="U60" s="26" t="e">
        <f>#REF!-L60</f>
        <v>#REF!</v>
      </c>
      <c r="V60" s="26" t="e">
        <f>#REF!-M60</f>
        <v>#REF!</v>
      </c>
      <c r="W60" s="26">
        <f>J60-N60</f>
        <v>0</v>
      </c>
      <c r="Y60" s="20">
        <f t="shared" si="23"/>
        <v>0</v>
      </c>
      <c r="Z60" s="21" t="e">
        <f>#REF!-L60</f>
        <v>#REF!</v>
      </c>
      <c r="AA60" s="21" t="e">
        <f>#REF!-M60</f>
        <v>#REF!</v>
      </c>
      <c r="AB60" s="21">
        <f t="shared" si="24"/>
        <v>0</v>
      </c>
      <c r="AC60" s="2">
        <f t="shared" si="25"/>
        <v>1328788.3599999999</v>
      </c>
      <c r="AD60" s="2" t="e">
        <f>#REF!-#REF!</f>
        <v>#REF!</v>
      </c>
      <c r="AE60" s="2" t="e">
        <f>#REF!-#REF!</f>
        <v>#REF!</v>
      </c>
      <c r="AF60" s="2">
        <f t="shared" si="26"/>
        <v>537664.01</v>
      </c>
    </row>
    <row r="61" spans="1:32" s="2" customFormat="1" ht="40.299999999999997" x14ac:dyDescent="0.3">
      <c r="A61" s="16" t="s">
        <v>29</v>
      </c>
      <c r="B61" s="13"/>
      <c r="C61" s="11" t="s">
        <v>147</v>
      </c>
      <c r="D61" s="10" t="s">
        <v>30</v>
      </c>
      <c r="E61" s="13"/>
      <c r="F61" s="16" t="s">
        <v>116</v>
      </c>
      <c r="G61" s="13"/>
      <c r="H61" s="15">
        <f t="shared" si="4"/>
        <v>4003926.7199999997</v>
      </c>
      <c r="I61" s="15">
        <v>3399493.48</v>
      </c>
      <c r="J61" s="18">
        <f t="shared" ref="J61" si="31">J62</f>
        <v>604433.24</v>
      </c>
      <c r="K61" s="18">
        <f t="shared" ref="K61:N61" si="32">SUM(K62)</f>
        <v>4003926.7199999997</v>
      </c>
      <c r="L61" s="18">
        <f t="shared" si="32"/>
        <v>3399493.48</v>
      </c>
      <c r="M61" s="18">
        <f t="shared" si="32"/>
        <v>0</v>
      </c>
      <c r="N61" s="18">
        <f t="shared" si="32"/>
        <v>604433.24</v>
      </c>
      <c r="O61" s="15">
        <f t="shared" si="20"/>
        <v>3701934.26</v>
      </c>
      <c r="P61" s="15">
        <v>3143089.84</v>
      </c>
      <c r="Q61" s="18">
        <v>558844.42000000004</v>
      </c>
      <c r="R61" s="19"/>
      <c r="Y61" s="20">
        <f t="shared" si="23"/>
        <v>0</v>
      </c>
      <c r="Z61" s="21" t="e">
        <f>#REF!-L61</f>
        <v>#REF!</v>
      </c>
      <c r="AA61" s="21" t="e">
        <f>#REF!-M61</f>
        <v>#REF!</v>
      </c>
      <c r="AB61" s="21">
        <f t="shared" si="24"/>
        <v>0</v>
      </c>
      <c r="AC61" s="2">
        <f t="shared" si="25"/>
        <v>301992.45999999996</v>
      </c>
      <c r="AD61" s="2" t="e">
        <f>#REF!-#REF!</f>
        <v>#REF!</v>
      </c>
      <c r="AE61" s="2" t="e">
        <f>#REF!-#REF!</f>
        <v>#REF!</v>
      </c>
      <c r="AF61" s="2">
        <f t="shared" si="26"/>
        <v>45588.819999999949</v>
      </c>
    </row>
    <row r="62" spans="1:32" s="2" customFormat="1" ht="53.75" x14ac:dyDescent="0.3">
      <c r="A62" s="11" t="s">
        <v>342</v>
      </c>
      <c r="B62" s="11" t="s">
        <v>343</v>
      </c>
      <c r="C62" s="11" t="s">
        <v>344</v>
      </c>
      <c r="D62" s="11" t="s">
        <v>345</v>
      </c>
      <c r="E62" s="11" t="s">
        <v>325</v>
      </c>
      <c r="F62" s="22" t="s">
        <v>147</v>
      </c>
      <c r="G62" s="11" t="s">
        <v>193</v>
      </c>
      <c r="H62" s="15">
        <f t="shared" si="4"/>
        <v>4003926.7199999997</v>
      </c>
      <c r="I62" s="15">
        <v>3399493.48</v>
      </c>
      <c r="J62" s="23">
        <v>604433.24</v>
      </c>
      <c r="K62" s="24">
        <f>SUM(L62:N62)</f>
        <v>4003926.7199999997</v>
      </c>
      <c r="L62" s="24">
        <f>VLOOKUP($C62,'[1]Projektų sutarčių ataskaita (2'!$B$19:$AJ$126,33,FALSE)</f>
        <v>3399493.48</v>
      </c>
      <c r="M62" s="24">
        <f>VLOOKUP($C62,'[1]Projektų sutarčių ataskaita (2'!$B$19:$AJ$126,34,FALSE)</f>
        <v>0</v>
      </c>
      <c r="N62" s="24">
        <f>VLOOKUP($C62,'[1]Projektų sutarčių ataskaita (2'!$B$19:$AJ$126,35,FALSE)</f>
        <v>604433.24</v>
      </c>
      <c r="O62" s="15">
        <f t="shared" si="20"/>
        <v>3701934.26</v>
      </c>
      <c r="P62" s="15">
        <v>3143089.84</v>
      </c>
      <c r="Q62" s="24">
        <v>558844.42000000004</v>
      </c>
      <c r="R62" s="28"/>
      <c r="S62" s="26">
        <f>H62-K62</f>
        <v>0</v>
      </c>
      <c r="U62" s="26" t="e">
        <f>#REF!-L62</f>
        <v>#REF!</v>
      </c>
      <c r="V62" s="26" t="e">
        <f>#REF!-M62</f>
        <v>#REF!</v>
      </c>
      <c r="W62" s="26">
        <f>J62-N62</f>
        <v>0</v>
      </c>
      <c r="Y62" s="20">
        <f t="shared" si="23"/>
        <v>0</v>
      </c>
      <c r="Z62" s="21" t="e">
        <f>#REF!-L62</f>
        <v>#REF!</v>
      </c>
      <c r="AA62" s="21" t="e">
        <f>#REF!-M62</f>
        <v>#REF!</v>
      </c>
      <c r="AB62" s="21">
        <f t="shared" si="24"/>
        <v>0</v>
      </c>
      <c r="AC62" s="2">
        <f t="shared" si="25"/>
        <v>301992.45999999996</v>
      </c>
      <c r="AD62" s="2" t="e">
        <f>#REF!-#REF!</f>
        <v>#REF!</v>
      </c>
      <c r="AE62" s="2" t="e">
        <f>#REF!-#REF!</f>
        <v>#REF!</v>
      </c>
      <c r="AF62" s="2">
        <f t="shared" si="26"/>
        <v>45588.819999999949</v>
      </c>
    </row>
    <row r="63" spans="1:32" s="2" customFormat="1" ht="53.75" x14ac:dyDescent="0.3">
      <c r="A63" s="16" t="s">
        <v>33</v>
      </c>
      <c r="B63" s="13"/>
      <c r="C63" s="11" t="s">
        <v>147</v>
      </c>
      <c r="D63" s="10" t="s">
        <v>34</v>
      </c>
      <c r="E63" s="13"/>
      <c r="F63" s="16" t="s">
        <v>116</v>
      </c>
      <c r="G63" s="13"/>
      <c r="H63" s="15">
        <f t="shared" si="4"/>
        <v>710815.08941176475</v>
      </c>
      <c r="I63" s="15">
        <v>604192.82000000007</v>
      </c>
      <c r="J63" s="18">
        <f>SUM(J64:J66)</f>
        <v>106622.2694117647</v>
      </c>
      <c r="K63" s="18">
        <f t="shared" ref="K63:N63" si="33">SUM(K64:K66)</f>
        <v>719317.65</v>
      </c>
      <c r="L63" s="18">
        <f t="shared" si="33"/>
        <v>611420</v>
      </c>
      <c r="M63" s="18">
        <f t="shared" si="33"/>
        <v>0</v>
      </c>
      <c r="N63" s="18">
        <f t="shared" si="33"/>
        <v>107897.65</v>
      </c>
      <c r="O63" s="15">
        <f t="shared" si="20"/>
        <v>427901.44999999995</v>
      </c>
      <c r="P63" s="15">
        <v>363716.23</v>
      </c>
      <c r="Q63" s="18">
        <v>64185.22</v>
      </c>
      <c r="R63" s="19"/>
      <c r="Y63" s="20">
        <f t="shared" si="23"/>
        <v>-8502.5605882352684</v>
      </c>
      <c r="Z63" s="21" t="e">
        <f>#REF!-L63</f>
        <v>#REF!</v>
      </c>
      <c r="AA63" s="21" t="e">
        <f>#REF!-M63</f>
        <v>#REF!</v>
      </c>
      <c r="AB63" s="21">
        <f t="shared" si="24"/>
        <v>-1275.3805882352899</v>
      </c>
      <c r="AC63" s="2">
        <f t="shared" si="25"/>
        <v>282913.6394117648</v>
      </c>
      <c r="AD63" s="2" t="e">
        <f>#REF!-#REF!</f>
        <v>#REF!</v>
      </c>
      <c r="AE63" s="2" t="e">
        <f>#REF!-#REF!</f>
        <v>#REF!</v>
      </c>
      <c r="AF63" s="2">
        <f t="shared" si="26"/>
        <v>42437.049411764703</v>
      </c>
    </row>
    <row r="64" spans="1:32" s="2" customFormat="1" ht="53.75" x14ac:dyDescent="0.3">
      <c r="A64" s="11" t="s">
        <v>346</v>
      </c>
      <c r="B64" s="11" t="s">
        <v>347</v>
      </c>
      <c r="C64" s="11" t="s">
        <v>348</v>
      </c>
      <c r="D64" s="11" t="s">
        <v>349</v>
      </c>
      <c r="E64" s="11" t="s">
        <v>307</v>
      </c>
      <c r="F64" s="22" t="s">
        <v>147</v>
      </c>
      <c r="G64" s="11" t="s">
        <v>193</v>
      </c>
      <c r="H64" s="15">
        <f t="shared" si="4"/>
        <v>208223.5294117647</v>
      </c>
      <c r="I64" s="15">
        <v>176990</v>
      </c>
      <c r="J64" s="23">
        <v>31233.529411764706</v>
      </c>
      <c r="K64" s="24">
        <f>SUM(L64:N64)</f>
        <v>208223.53</v>
      </c>
      <c r="L64" s="24">
        <f>VLOOKUP($C64,'[1]Projektų sutarčių ataskaita (2'!$B$19:$AJ$126,33,FALSE)</f>
        <v>176990</v>
      </c>
      <c r="M64" s="24">
        <f>VLOOKUP($C64,'[1]Projektų sutarčių ataskaita (2'!$B$19:$AJ$126,34,FALSE)</f>
        <v>0</v>
      </c>
      <c r="N64" s="24">
        <f>VLOOKUP($C64,'[1]Projektų sutarčių ataskaita (2'!$B$19:$AJ$126,35,FALSE)</f>
        <v>31233.53</v>
      </c>
      <c r="O64" s="15">
        <f t="shared" si="20"/>
        <v>148298.01</v>
      </c>
      <c r="P64" s="15">
        <v>126053.31</v>
      </c>
      <c r="Q64" s="24">
        <v>22244.7</v>
      </c>
      <c r="R64" s="28"/>
      <c r="S64" s="26">
        <f>H64-K64</f>
        <v>-5.8823529980145395E-4</v>
      </c>
      <c r="U64" s="26" t="e">
        <f>#REF!-L64</f>
        <v>#REF!</v>
      </c>
      <c r="V64" s="26" t="e">
        <f>#REF!-M64</f>
        <v>#REF!</v>
      </c>
      <c r="W64" s="26">
        <f>J64-N64</f>
        <v>-5.8823529252549633E-4</v>
      </c>
      <c r="Y64" s="20">
        <f t="shared" si="23"/>
        <v>-5.8823529980145395E-4</v>
      </c>
      <c r="Z64" s="21" t="e">
        <f>#REF!-L64</f>
        <v>#REF!</v>
      </c>
      <c r="AA64" s="21" t="e">
        <f>#REF!-M64</f>
        <v>#REF!</v>
      </c>
      <c r="AB64" s="21">
        <f t="shared" si="24"/>
        <v>-5.8823529252549633E-4</v>
      </c>
      <c r="AC64" s="2">
        <f t="shared" si="25"/>
        <v>59925.51941176469</v>
      </c>
      <c r="AD64" s="2" t="e">
        <f>#REF!-#REF!</f>
        <v>#REF!</v>
      </c>
      <c r="AE64" s="2" t="e">
        <f>#REF!-#REF!</f>
        <v>#REF!</v>
      </c>
      <c r="AF64" s="2">
        <f t="shared" si="26"/>
        <v>8988.8294117647056</v>
      </c>
    </row>
    <row r="65" spans="1:35" s="2" customFormat="1" ht="41.55" customHeight="1" x14ac:dyDescent="0.3">
      <c r="A65" s="11" t="s">
        <v>350</v>
      </c>
      <c r="B65" s="11" t="s">
        <v>351</v>
      </c>
      <c r="C65" s="11" t="s">
        <v>352</v>
      </c>
      <c r="D65" s="11" t="s">
        <v>353</v>
      </c>
      <c r="E65" s="11" t="s">
        <v>192</v>
      </c>
      <c r="F65" s="22" t="s">
        <v>147</v>
      </c>
      <c r="G65" s="11" t="s">
        <v>148</v>
      </c>
      <c r="H65" s="15">
        <f t="shared" si="4"/>
        <v>279603.44</v>
      </c>
      <c r="I65" s="15">
        <v>237662.92</v>
      </c>
      <c r="J65" s="23">
        <v>41940.519999999997</v>
      </c>
      <c r="K65" s="24">
        <f t="shared" ref="K65:K66" si="34">SUM(L65:N65)</f>
        <v>288106</v>
      </c>
      <c r="L65" s="24">
        <f>VLOOKUP($C65,'[1]Projektų sutarčių ataskaita (2'!$B$19:$AJ$126,33,FALSE)</f>
        <v>244890.1</v>
      </c>
      <c r="M65" s="24">
        <f>VLOOKUP($C65,'[1]Projektų sutarčių ataskaita (2'!$B$19:$AJ$126,34,FALSE)</f>
        <v>0</v>
      </c>
      <c r="N65" s="24">
        <f>VLOOKUP($C65,'[1]Projektų sutarčių ataskaita (2'!$B$19:$AJ$126,35,FALSE)</f>
        <v>43215.9</v>
      </c>
      <c r="O65" s="15">
        <f t="shared" si="20"/>
        <v>279603.44</v>
      </c>
      <c r="P65" s="15">
        <v>237662.92</v>
      </c>
      <c r="Q65" s="24">
        <v>41940.519999999997</v>
      </c>
      <c r="R65" s="28"/>
      <c r="S65" s="26">
        <f>H65-O65</f>
        <v>0</v>
      </c>
      <c r="U65" s="26" t="e">
        <f>#REF!-#REF!</f>
        <v>#REF!</v>
      </c>
      <c r="V65" s="26">
        <f>J65-Q65</f>
        <v>0</v>
      </c>
      <c r="Y65" s="20">
        <f t="shared" si="23"/>
        <v>-8502.5599999999977</v>
      </c>
      <c r="Z65" s="21" t="e">
        <f>#REF!-L65</f>
        <v>#REF!</v>
      </c>
      <c r="AA65" s="21" t="e">
        <f>#REF!-M65</f>
        <v>#REF!</v>
      </c>
      <c r="AB65" s="21">
        <f t="shared" si="24"/>
        <v>-1275.3800000000047</v>
      </c>
      <c r="AC65" s="2">
        <f t="shared" si="25"/>
        <v>0</v>
      </c>
      <c r="AD65" s="2" t="e">
        <f>#REF!-#REF!</f>
        <v>#REF!</v>
      </c>
      <c r="AE65" s="2" t="e">
        <f>#REF!-#REF!</f>
        <v>#REF!</v>
      </c>
      <c r="AF65" s="2">
        <f t="shared" si="26"/>
        <v>0</v>
      </c>
    </row>
    <row r="66" spans="1:35" s="2" customFormat="1" ht="53.75" x14ac:dyDescent="0.3">
      <c r="A66" s="11" t="s">
        <v>354</v>
      </c>
      <c r="B66" s="11" t="s">
        <v>355</v>
      </c>
      <c r="C66" s="11" t="s">
        <v>356</v>
      </c>
      <c r="D66" s="11" t="s">
        <v>357</v>
      </c>
      <c r="E66" s="11" t="s">
        <v>192</v>
      </c>
      <c r="F66" s="22" t="s">
        <v>147</v>
      </c>
      <c r="G66" s="11" t="s">
        <v>193</v>
      </c>
      <c r="H66" s="15">
        <f t="shared" si="4"/>
        <v>222988.12</v>
      </c>
      <c r="I66" s="15">
        <v>189539.9</v>
      </c>
      <c r="J66" s="23">
        <v>33448.22</v>
      </c>
      <c r="K66" s="24">
        <f t="shared" si="34"/>
        <v>222988.12</v>
      </c>
      <c r="L66" s="24">
        <f>VLOOKUP($C66,'[1]Projektų sutarčių ataskaita (2'!$B$19:$AJ$126,33,FALSE)</f>
        <v>189539.9</v>
      </c>
      <c r="M66" s="24">
        <f>VLOOKUP($C66,'[1]Projektų sutarčių ataskaita (2'!$B$19:$AJ$126,34,FALSE)</f>
        <v>0</v>
      </c>
      <c r="N66" s="24">
        <f>VLOOKUP($C66,'[1]Projektų sutarčių ataskaita (2'!$B$19:$AJ$126,35,FALSE)</f>
        <v>33448.22</v>
      </c>
      <c r="O66" s="15">
        <f t="shared" si="20"/>
        <v>0</v>
      </c>
      <c r="P66" s="15">
        <v>0</v>
      </c>
      <c r="Q66" s="24">
        <v>0</v>
      </c>
      <c r="R66" s="28"/>
      <c r="S66" s="26">
        <f>H66-K66</f>
        <v>0</v>
      </c>
      <c r="U66" s="26" t="e">
        <f>#REF!-L66</f>
        <v>#REF!</v>
      </c>
      <c r="V66" s="26" t="e">
        <f>#REF!-M66</f>
        <v>#REF!</v>
      </c>
      <c r="W66" s="26">
        <f>J66-N66</f>
        <v>0</v>
      </c>
      <c r="Y66" s="20">
        <f t="shared" si="23"/>
        <v>0</v>
      </c>
      <c r="Z66" s="21" t="e">
        <f>#REF!-L66</f>
        <v>#REF!</v>
      </c>
      <c r="AA66" s="21" t="e">
        <f>#REF!-M66</f>
        <v>#REF!</v>
      </c>
      <c r="AB66" s="21">
        <f t="shared" si="24"/>
        <v>0</v>
      </c>
      <c r="AC66" s="2">
        <f t="shared" si="25"/>
        <v>222988.12</v>
      </c>
      <c r="AD66" s="2" t="e">
        <f>#REF!-#REF!</f>
        <v>#REF!</v>
      </c>
      <c r="AE66" s="2" t="e">
        <f>#REF!-#REF!</f>
        <v>#REF!</v>
      </c>
      <c r="AF66" s="2">
        <f t="shared" si="26"/>
        <v>33448.22</v>
      </c>
    </row>
    <row r="67" spans="1:35" s="2" customFormat="1" ht="40.299999999999997" x14ac:dyDescent="0.3">
      <c r="A67" s="16" t="s">
        <v>36</v>
      </c>
      <c r="B67" s="13"/>
      <c r="C67" s="11" t="s">
        <v>147</v>
      </c>
      <c r="D67" s="10" t="s">
        <v>37</v>
      </c>
      <c r="E67" s="13"/>
      <c r="F67" s="16" t="s">
        <v>116</v>
      </c>
      <c r="G67" s="13"/>
      <c r="H67" s="15">
        <f t="shared" si="4"/>
        <v>1917038.78</v>
      </c>
      <c r="I67" s="15">
        <v>1150736.48</v>
      </c>
      <c r="J67" s="18">
        <f>SUM(J68:J71)</f>
        <v>766302.3</v>
      </c>
      <c r="K67" s="18">
        <f t="shared" ref="K67:N67" si="35">SUM(K68:K71)</f>
        <v>1919328.8199999998</v>
      </c>
      <c r="L67" s="18">
        <f t="shared" si="35"/>
        <v>1152683.02</v>
      </c>
      <c r="M67" s="18">
        <f t="shared" si="35"/>
        <v>0</v>
      </c>
      <c r="N67" s="18">
        <f t="shared" si="35"/>
        <v>766645.79999999993</v>
      </c>
      <c r="O67" s="15">
        <f t="shared" si="20"/>
        <v>1551007.5099999998</v>
      </c>
      <c r="P67" s="15">
        <v>922904.96</v>
      </c>
      <c r="Q67" s="18">
        <v>628102.54999999993</v>
      </c>
      <c r="R67" s="19"/>
      <c r="Y67" s="20">
        <f t="shared" si="23"/>
        <v>-2290.0399999998044</v>
      </c>
      <c r="Z67" s="21" t="e">
        <f>#REF!-L67</f>
        <v>#REF!</v>
      </c>
      <c r="AA67" s="21" t="e">
        <f>#REF!-M67</f>
        <v>#REF!</v>
      </c>
      <c r="AB67" s="21">
        <f t="shared" si="24"/>
        <v>-343.49999999988358</v>
      </c>
      <c r="AC67" s="2">
        <f t="shared" si="25"/>
        <v>366031.27000000025</v>
      </c>
      <c r="AD67" s="2" t="e">
        <f>#REF!-#REF!</f>
        <v>#REF!</v>
      </c>
      <c r="AE67" s="2" t="e">
        <f>#REF!-#REF!</f>
        <v>#REF!</v>
      </c>
      <c r="AF67" s="2">
        <f t="shared" si="26"/>
        <v>138199.75000000012</v>
      </c>
    </row>
    <row r="68" spans="1:35" s="2" customFormat="1" ht="54" customHeight="1" x14ac:dyDescent="0.3">
      <c r="A68" s="11" t="s">
        <v>358</v>
      </c>
      <c r="B68" s="11" t="s">
        <v>359</v>
      </c>
      <c r="C68" s="11" t="s">
        <v>360</v>
      </c>
      <c r="D68" s="11" t="s">
        <v>361</v>
      </c>
      <c r="E68" s="11" t="s">
        <v>206</v>
      </c>
      <c r="F68" s="22" t="s">
        <v>277</v>
      </c>
      <c r="G68" s="11" t="s">
        <v>148</v>
      </c>
      <c r="H68" s="15">
        <f t="shared" si="4"/>
        <v>340259.29000000004</v>
      </c>
      <c r="I68" s="15">
        <v>289220.39</v>
      </c>
      <c r="J68" s="23">
        <v>51038.9</v>
      </c>
      <c r="K68" s="24">
        <f>SUM(L68:N68)</f>
        <v>342549.33</v>
      </c>
      <c r="L68" s="24">
        <f>VLOOKUP($C68,'[1]Projektų sutarčių ataskaita (2'!$B$19:$AJ$126,33,FALSE)</f>
        <v>291166.93</v>
      </c>
      <c r="M68" s="24">
        <f>VLOOKUP($C68,'[1]Projektų sutarčių ataskaita (2'!$B$19:$AJ$126,34,FALSE)</f>
        <v>0</v>
      </c>
      <c r="N68" s="24">
        <f>VLOOKUP($C68,'[1]Projektų sutarčių ataskaita (2'!$B$19:$AJ$126,35,FALSE)</f>
        <v>51382.400000000001</v>
      </c>
      <c r="O68" s="15">
        <f t="shared" si="20"/>
        <v>338807.88</v>
      </c>
      <c r="P68" s="15">
        <v>287986.69</v>
      </c>
      <c r="Q68" s="24">
        <v>50821.19</v>
      </c>
      <c r="R68" s="37" t="s">
        <v>362</v>
      </c>
      <c r="S68" s="26">
        <f>H68-O68</f>
        <v>1451.4100000000326</v>
      </c>
      <c r="U68" s="26" t="e">
        <f>#REF!-#REF!</f>
        <v>#REF!</v>
      </c>
      <c r="V68" s="26">
        <f>J68-Q68</f>
        <v>217.70999999999913</v>
      </c>
      <c r="Y68" s="20">
        <f t="shared" si="23"/>
        <v>-2290.039999999979</v>
      </c>
      <c r="Z68" s="21" t="e">
        <f>#REF!-L68</f>
        <v>#REF!</v>
      </c>
      <c r="AA68" s="21" t="e">
        <f>#REF!-M68</f>
        <v>#REF!</v>
      </c>
      <c r="AB68" s="21">
        <f t="shared" si="24"/>
        <v>-343.5</v>
      </c>
      <c r="AC68" s="2">
        <f t="shared" si="25"/>
        <v>1451.4100000000326</v>
      </c>
      <c r="AD68" s="44" t="e">
        <f>#REF!-#REF!</f>
        <v>#REF!</v>
      </c>
      <c r="AE68" s="2" t="e">
        <f>#REF!-#REF!</f>
        <v>#REF!</v>
      </c>
      <c r="AF68" s="2">
        <f t="shared" si="26"/>
        <v>217.70999999999913</v>
      </c>
    </row>
    <row r="69" spans="1:35" s="2" customFormat="1" ht="53.6" customHeight="1" x14ac:dyDescent="0.3">
      <c r="A69" s="11" t="s">
        <v>363</v>
      </c>
      <c r="B69" s="11" t="s">
        <v>364</v>
      </c>
      <c r="C69" s="11" t="s">
        <v>365</v>
      </c>
      <c r="D69" s="11" t="s">
        <v>366</v>
      </c>
      <c r="E69" s="11" t="s">
        <v>307</v>
      </c>
      <c r="F69" s="22" t="s">
        <v>277</v>
      </c>
      <c r="G69" s="11" t="s">
        <v>148</v>
      </c>
      <c r="H69" s="15">
        <f t="shared" si="4"/>
        <v>783264.16</v>
      </c>
      <c r="I69" s="15">
        <v>299541</v>
      </c>
      <c r="J69" s="23">
        <v>483723.16000000003</v>
      </c>
      <c r="K69" s="24">
        <f t="shared" ref="K69:K71" si="36">SUM(L69:N69)</f>
        <v>783264.15999999992</v>
      </c>
      <c r="L69" s="24">
        <f>VLOOKUP($C69,'[1]Projektų sutarčių ataskaita (2'!$B$19:$AJ$126,33,FALSE)</f>
        <v>299541</v>
      </c>
      <c r="M69" s="24">
        <f>VLOOKUP($C69,'[1]Projektų sutarčių ataskaita (2'!$B$19:$AJ$126,34,FALSE)</f>
        <v>0</v>
      </c>
      <c r="N69" s="24">
        <f>VLOOKUP($C69,'[1]Projektų sutarčių ataskaita (2'!$B$19:$AJ$126,35,FALSE)</f>
        <v>483723.16</v>
      </c>
      <c r="O69" s="15">
        <f t="shared" si="20"/>
        <v>783264.15999999992</v>
      </c>
      <c r="P69" s="15">
        <v>299541</v>
      </c>
      <c r="Q69" s="24">
        <v>483723.16</v>
      </c>
      <c r="R69" s="28"/>
      <c r="S69" s="26">
        <f>H69-O69</f>
        <v>0</v>
      </c>
      <c r="U69" s="26" t="e">
        <f>#REF!-#REF!</f>
        <v>#REF!</v>
      </c>
      <c r="V69" s="26">
        <f>J69-Q69</f>
        <v>0</v>
      </c>
      <c r="Y69" s="20">
        <f t="shared" si="23"/>
        <v>0</v>
      </c>
      <c r="Z69" s="21" t="e">
        <f>#REF!-L69</f>
        <v>#REF!</v>
      </c>
      <c r="AA69" s="21" t="e">
        <f>#REF!-M69</f>
        <v>#REF!</v>
      </c>
      <c r="AB69" s="21">
        <f t="shared" si="24"/>
        <v>0</v>
      </c>
      <c r="AC69" s="2">
        <f t="shared" si="25"/>
        <v>0</v>
      </c>
      <c r="AD69" s="2" t="e">
        <f>#REF!-#REF!</f>
        <v>#REF!</v>
      </c>
      <c r="AE69" s="2" t="e">
        <f>#REF!-#REF!</f>
        <v>#REF!</v>
      </c>
      <c r="AF69" s="2">
        <f t="shared" si="26"/>
        <v>0</v>
      </c>
    </row>
    <row r="70" spans="1:35" s="2" customFormat="1" ht="53.75" x14ac:dyDescent="0.3">
      <c r="A70" s="11" t="s">
        <v>367</v>
      </c>
      <c r="B70" s="11" t="s">
        <v>368</v>
      </c>
      <c r="C70" s="11" t="s">
        <v>369</v>
      </c>
      <c r="D70" s="11" t="s">
        <v>370</v>
      </c>
      <c r="E70" s="11" t="s">
        <v>146</v>
      </c>
      <c r="F70" s="22" t="s">
        <v>277</v>
      </c>
      <c r="G70" s="11" t="s">
        <v>148</v>
      </c>
      <c r="H70" s="15">
        <f t="shared" si="4"/>
        <v>308745.98000000004</v>
      </c>
      <c r="I70" s="15">
        <v>262434.09000000003</v>
      </c>
      <c r="J70" s="45">
        <v>46311.89</v>
      </c>
      <c r="K70" s="24">
        <f t="shared" si="36"/>
        <v>308745.98000000004</v>
      </c>
      <c r="L70" s="24">
        <f>VLOOKUP($C70,'[1]Projektų sutarčių ataskaita (2'!$B$19:$AJ$126,33,FALSE)</f>
        <v>262434.09000000003</v>
      </c>
      <c r="M70" s="24">
        <f>VLOOKUP($C70,'[1]Projektų sutarčių ataskaita (2'!$B$19:$AJ$126,34,FALSE)</f>
        <v>0</v>
      </c>
      <c r="N70" s="24">
        <f>VLOOKUP($C70,'[1]Projektų sutarčių ataskaita (2'!$B$19:$AJ$126,35,FALSE)</f>
        <v>46311.89</v>
      </c>
      <c r="O70" s="15">
        <f t="shared" si="20"/>
        <v>303048.27999999997</v>
      </c>
      <c r="P70" s="15">
        <v>257591.05</v>
      </c>
      <c r="Q70" s="24">
        <v>45457.23</v>
      </c>
      <c r="R70" s="37" t="s">
        <v>362</v>
      </c>
      <c r="S70" s="26">
        <f>H70-K70</f>
        <v>0</v>
      </c>
      <c r="U70" s="26" t="e">
        <f>#REF!-L70</f>
        <v>#REF!</v>
      </c>
      <c r="V70" s="26" t="e">
        <f>#REF!-M70</f>
        <v>#REF!</v>
      </c>
      <c r="W70" s="26">
        <f>J70-N70</f>
        <v>0</v>
      </c>
      <c r="Y70" s="20">
        <f t="shared" si="23"/>
        <v>0</v>
      </c>
      <c r="Z70" s="21" t="e">
        <f>#REF!-L70</f>
        <v>#REF!</v>
      </c>
      <c r="AA70" s="21" t="e">
        <f>#REF!-M70</f>
        <v>#REF!</v>
      </c>
      <c r="AB70" s="21">
        <f t="shared" si="24"/>
        <v>0</v>
      </c>
      <c r="AC70" s="2">
        <f t="shared" si="25"/>
        <v>5697.7000000000698</v>
      </c>
      <c r="AD70" s="2" t="e">
        <f>#REF!-#REF!</f>
        <v>#REF!</v>
      </c>
      <c r="AE70" s="2" t="e">
        <f>#REF!-#REF!</f>
        <v>#REF!</v>
      </c>
      <c r="AF70" s="2">
        <f t="shared" si="26"/>
        <v>854.65999999999622</v>
      </c>
      <c r="AH70" s="26"/>
      <c r="AI70" s="26"/>
    </row>
    <row r="71" spans="1:35" s="2" customFormat="1" ht="53.75" x14ac:dyDescent="0.3">
      <c r="A71" s="11" t="s">
        <v>371</v>
      </c>
      <c r="B71" s="11" t="s">
        <v>372</v>
      </c>
      <c r="C71" s="11" t="s">
        <v>373</v>
      </c>
      <c r="D71" s="11" t="s">
        <v>374</v>
      </c>
      <c r="E71" s="11" t="s">
        <v>192</v>
      </c>
      <c r="F71" s="22" t="s">
        <v>277</v>
      </c>
      <c r="G71" s="11" t="s">
        <v>193</v>
      </c>
      <c r="H71" s="15">
        <f t="shared" si="4"/>
        <v>484769.35</v>
      </c>
      <c r="I71" s="15">
        <v>299541</v>
      </c>
      <c r="J71" s="23">
        <v>185228.35</v>
      </c>
      <c r="K71" s="24">
        <f t="shared" si="36"/>
        <v>484769.35</v>
      </c>
      <c r="L71" s="24">
        <f>VLOOKUP($C71,'[1]Projektų sutarčių ataskaita (2'!$B$19:$AJ$126,33,FALSE)</f>
        <v>299541</v>
      </c>
      <c r="M71" s="24">
        <f>VLOOKUP($C71,'[1]Projektų sutarčių ataskaita (2'!$B$19:$AJ$126,34,FALSE)</f>
        <v>0</v>
      </c>
      <c r="N71" s="24">
        <f>VLOOKUP($C71,'[1]Projektų sutarčių ataskaita (2'!$B$19:$AJ$126,35,FALSE)</f>
        <v>185228.35</v>
      </c>
      <c r="O71" s="15">
        <f t="shared" si="20"/>
        <v>125887.19</v>
      </c>
      <c r="P71" s="15">
        <v>77786.22</v>
      </c>
      <c r="Q71" s="24">
        <v>48100.97</v>
      </c>
      <c r="R71" s="28"/>
      <c r="S71" s="26">
        <f>H71-K71</f>
        <v>0</v>
      </c>
      <c r="U71" s="26" t="e">
        <f>#REF!-L71</f>
        <v>#REF!</v>
      </c>
      <c r="V71" s="26" t="e">
        <f>#REF!-M71</f>
        <v>#REF!</v>
      </c>
      <c r="W71" s="26">
        <f>J71-N71</f>
        <v>0</v>
      </c>
      <c r="Y71" s="20">
        <f t="shared" si="23"/>
        <v>0</v>
      </c>
      <c r="Z71" s="21" t="e">
        <f>#REF!-L71</f>
        <v>#REF!</v>
      </c>
      <c r="AA71" s="21" t="e">
        <f>#REF!-M71</f>
        <v>#REF!</v>
      </c>
      <c r="AB71" s="21">
        <f t="shared" si="24"/>
        <v>0</v>
      </c>
      <c r="AC71" s="2">
        <f t="shared" si="25"/>
        <v>358882.16</v>
      </c>
      <c r="AD71" s="2" t="e">
        <f>#REF!-#REF!</f>
        <v>#REF!</v>
      </c>
      <c r="AE71" s="2" t="e">
        <f>#REF!-#REF!</f>
        <v>#REF!</v>
      </c>
      <c r="AF71" s="2">
        <f t="shared" si="26"/>
        <v>137127.38</v>
      </c>
    </row>
    <row r="72" spans="1:35" s="2" customFormat="1" ht="40.299999999999997" x14ac:dyDescent="0.3">
      <c r="A72" s="16" t="s">
        <v>39</v>
      </c>
      <c r="B72" s="13"/>
      <c r="C72" s="11" t="s">
        <v>147</v>
      </c>
      <c r="D72" s="10" t="s">
        <v>40</v>
      </c>
      <c r="E72" s="13"/>
      <c r="F72" s="16" t="s">
        <v>116</v>
      </c>
      <c r="G72" s="13"/>
      <c r="H72" s="15">
        <f t="shared" si="4"/>
        <v>1469489.12</v>
      </c>
      <c r="I72" s="15">
        <v>1030281.61</v>
      </c>
      <c r="J72" s="18">
        <f>SUM(J73:J77)</f>
        <v>439207.51</v>
      </c>
      <c r="K72" s="18">
        <f t="shared" ref="K72:N72" si="37">SUM(K73:K77)</f>
        <v>1424127.6800000002</v>
      </c>
      <c r="L72" s="18">
        <f t="shared" si="37"/>
        <v>991724.38</v>
      </c>
      <c r="M72" s="18">
        <f t="shared" si="37"/>
        <v>0</v>
      </c>
      <c r="N72" s="18">
        <f t="shared" si="37"/>
        <v>432403.30000000005</v>
      </c>
      <c r="O72" s="15">
        <f t="shared" ref="O72:O103" si="38">P72+Q72</f>
        <v>1176005.3700000001</v>
      </c>
      <c r="P72" s="15">
        <v>797519.52000000014</v>
      </c>
      <c r="Q72" s="18">
        <v>378485.85</v>
      </c>
      <c r="R72" s="19"/>
      <c r="Y72" s="20">
        <f t="shared" si="23"/>
        <v>45361.439999999944</v>
      </c>
      <c r="Z72" s="21" t="e">
        <f>#REF!-L72</f>
        <v>#REF!</v>
      </c>
      <c r="AA72" s="21" t="e">
        <f>#REF!-M72</f>
        <v>#REF!</v>
      </c>
      <c r="AB72" s="21">
        <f t="shared" si="24"/>
        <v>6804.2099999999627</v>
      </c>
      <c r="AC72" s="2">
        <f t="shared" si="25"/>
        <v>293483.75</v>
      </c>
      <c r="AD72" s="2" t="e">
        <f>#REF!-#REF!</f>
        <v>#REF!</v>
      </c>
      <c r="AE72" s="2" t="e">
        <f>#REF!-#REF!</f>
        <v>#REF!</v>
      </c>
      <c r="AF72" s="2">
        <f t="shared" si="26"/>
        <v>60721.660000000033</v>
      </c>
    </row>
    <row r="73" spans="1:35" s="2" customFormat="1" ht="53.75" x14ac:dyDescent="0.3">
      <c r="A73" s="11" t="s">
        <v>375</v>
      </c>
      <c r="B73" s="11" t="s">
        <v>376</v>
      </c>
      <c r="C73" s="11" t="s">
        <v>377</v>
      </c>
      <c r="D73" s="11" t="s">
        <v>378</v>
      </c>
      <c r="E73" s="11" t="s">
        <v>307</v>
      </c>
      <c r="F73" s="22" t="s">
        <v>277</v>
      </c>
      <c r="G73" s="11" t="s">
        <v>193</v>
      </c>
      <c r="H73" s="15">
        <f t="shared" ref="H73:H136" si="39">I73+J73</f>
        <v>444560.16000000003</v>
      </c>
      <c r="I73" s="15">
        <v>206056</v>
      </c>
      <c r="J73" s="23">
        <v>238504.16</v>
      </c>
      <c r="K73" s="24">
        <f>SUM(L73:N73)</f>
        <v>444560.16000000003</v>
      </c>
      <c r="L73" s="24">
        <f>VLOOKUP($C73,'[1]Projektų sutarčių ataskaita (2'!$B$19:$AJ$126,33,FALSE)</f>
        <v>206056</v>
      </c>
      <c r="M73" s="24">
        <f>VLOOKUP($C73,'[1]Projektų sutarčių ataskaita (2'!$B$19:$AJ$126,34,FALSE)</f>
        <v>0</v>
      </c>
      <c r="N73" s="24">
        <f>VLOOKUP($C73,'[1]Projektų sutarčių ataskaita (2'!$B$19:$AJ$126,35,FALSE)</f>
        <v>238504.16</v>
      </c>
      <c r="O73" s="15">
        <f t="shared" si="38"/>
        <v>403211.1</v>
      </c>
      <c r="P73" s="15">
        <v>186890.5</v>
      </c>
      <c r="Q73" s="24">
        <v>216320.6</v>
      </c>
      <c r="R73" s="28"/>
      <c r="S73" s="26">
        <f>H73-K73</f>
        <v>0</v>
      </c>
      <c r="U73" s="26" t="e">
        <f>#REF!-L73</f>
        <v>#REF!</v>
      </c>
      <c r="V73" s="26" t="e">
        <f>#REF!-M73</f>
        <v>#REF!</v>
      </c>
      <c r="W73" s="26">
        <f>J73-N73</f>
        <v>0</v>
      </c>
      <c r="Y73" s="20">
        <f t="shared" si="23"/>
        <v>0</v>
      </c>
      <c r="Z73" s="21" t="e">
        <f>#REF!-L73</f>
        <v>#REF!</v>
      </c>
      <c r="AA73" s="21" t="e">
        <f>#REF!-M73</f>
        <v>#REF!</v>
      </c>
      <c r="AB73" s="21">
        <f t="shared" si="24"/>
        <v>0</v>
      </c>
      <c r="AC73" s="2">
        <f t="shared" si="25"/>
        <v>41349.060000000056</v>
      </c>
      <c r="AD73" s="2" t="e">
        <f>#REF!-#REF!</f>
        <v>#REF!</v>
      </c>
      <c r="AE73" s="2" t="e">
        <f>#REF!-#REF!</f>
        <v>#REF!</v>
      </c>
      <c r="AF73" s="2">
        <f t="shared" si="26"/>
        <v>22183.559999999998</v>
      </c>
    </row>
    <row r="74" spans="1:35" s="2" customFormat="1" ht="53.75" x14ac:dyDescent="0.3">
      <c r="A74" s="11" t="s">
        <v>379</v>
      </c>
      <c r="B74" s="11" t="s">
        <v>380</v>
      </c>
      <c r="C74" s="11" t="s">
        <v>381</v>
      </c>
      <c r="D74" s="11" t="s">
        <v>382</v>
      </c>
      <c r="E74" s="11" t="s">
        <v>146</v>
      </c>
      <c r="F74" s="22" t="s">
        <v>147</v>
      </c>
      <c r="G74" s="11" t="s">
        <v>148</v>
      </c>
      <c r="H74" s="15">
        <f t="shared" si="39"/>
        <v>297670.41000000003</v>
      </c>
      <c r="I74" s="15">
        <v>206056</v>
      </c>
      <c r="J74" s="24">
        <v>91614.41</v>
      </c>
      <c r="K74" s="24">
        <f t="shared" ref="K74:K77" si="40">SUM(L74:N74)</f>
        <v>297670.41000000003</v>
      </c>
      <c r="L74" s="24">
        <f>VLOOKUP($C74,'[1]Projektų sutarčių ataskaita (2'!$B$19:$AJ$126,33,FALSE)</f>
        <v>206056</v>
      </c>
      <c r="M74" s="24">
        <f>VLOOKUP($C74,'[1]Projektų sutarčių ataskaita (2'!$B$19:$AJ$126,34,FALSE)</f>
        <v>0</v>
      </c>
      <c r="N74" s="24">
        <f>VLOOKUP($C74,'[1]Projektų sutarčių ataskaita (2'!$B$19:$AJ$126,35,FALSE)</f>
        <v>91614.41</v>
      </c>
      <c r="O74" s="15">
        <f t="shared" si="38"/>
        <v>293120.31</v>
      </c>
      <c r="P74" s="15">
        <v>202906.28</v>
      </c>
      <c r="Q74" s="24">
        <v>90214.03</v>
      </c>
      <c r="R74" s="37" t="s">
        <v>383</v>
      </c>
      <c r="S74" s="26">
        <f>H74-K74</f>
        <v>0</v>
      </c>
      <c r="U74" s="26" t="e">
        <f>#REF!-L74</f>
        <v>#REF!</v>
      </c>
      <c r="V74" s="26" t="e">
        <f>#REF!-M74</f>
        <v>#REF!</v>
      </c>
      <c r="W74" s="26">
        <f>J74-N74</f>
        <v>0</v>
      </c>
      <c r="Y74" s="20">
        <f t="shared" si="23"/>
        <v>0</v>
      </c>
      <c r="Z74" s="21" t="e">
        <f>#REF!-L74</f>
        <v>#REF!</v>
      </c>
      <c r="AA74" s="21" t="e">
        <f>#REF!-M74</f>
        <v>#REF!</v>
      </c>
      <c r="AB74" s="21">
        <f t="shared" si="24"/>
        <v>0</v>
      </c>
      <c r="AC74" s="2">
        <f t="shared" si="25"/>
        <v>4550.1000000000349</v>
      </c>
      <c r="AD74" s="2" t="e">
        <f>#REF!-#REF!</f>
        <v>#REF!</v>
      </c>
      <c r="AE74" s="2" t="e">
        <f>#REF!-#REF!</f>
        <v>#REF!</v>
      </c>
      <c r="AF74" s="2">
        <f t="shared" si="26"/>
        <v>1400.3800000000047</v>
      </c>
    </row>
    <row r="75" spans="1:35" s="2" customFormat="1" ht="53.75" x14ac:dyDescent="0.3">
      <c r="A75" s="11" t="s">
        <v>384</v>
      </c>
      <c r="B75" s="11" t="s">
        <v>385</v>
      </c>
      <c r="C75" s="11" t="s">
        <v>386</v>
      </c>
      <c r="D75" s="11" t="s">
        <v>387</v>
      </c>
      <c r="E75" s="11" t="s">
        <v>192</v>
      </c>
      <c r="F75" s="22" t="s">
        <v>277</v>
      </c>
      <c r="G75" s="11" t="s">
        <v>193</v>
      </c>
      <c r="H75" s="15">
        <f t="shared" si="39"/>
        <v>242419</v>
      </c>
      <c r="I75" s="15">
        <v>206056</v>
      </c>
      <c r="J75" s="23">
        <v>36363</v>
      </c>
      <c r="K75" s="24">
        <f t="shared" si="40"/>
        <v>242419</v>
      </c>
      <c r="L75" s="24">
        <f>VLOOKUP($C75,'[1]Projektų sutarčių ataskaita (2'!$B$19:$AJ$126,33,FALSE)</f>
        <v>206056</v>
      </c>
      <c r="M75" s="24">
        <f>VLOOKUP($C75,'[1]Projektų sutarčių ataskaita (2'!$B$19:$AJ$126,34,FALSE)</f>
        <v>0</v>
      </c>
      <c r="N75" s="24">
        <f>VLOOKUP($C75,'[1]Projektų sutarčių ataskaita (2'!$B$19:$AJ$126,35,FALSE)</f>
        <v>36363</v>
      </c>
      <c r="O75" s="15">
        <f t="shared" si="38"/>
        <v>195429.05000000002</v>
      </c>
      <c r="P75" s="15">
        <v>166114.57</v>
      </c>
      <c r="Q75" s="24">
        <v>29314.48</v>
      </c>
      <c r="R75" s="28"/>
      <c r="S75" s="26">
        <f>H75-K75</f>
        <v>0</v>
      </c>
      <c r="U75" s="26" t="e">
        <f>#REF!-L75</f>
        <v>#REF!</v>
      </c>
      <c r="V75" s="26" t="e">
        <f>#REF!-M75</f>
        <v>#REF!</v>
      </c>
      <c r="W75" s="26">
        <f>J75-N75</f>
        <v>0</v>
      </c>
      <c r="Y75" s="20">
        <f t="shared" si="23"/>
        <v>0</v>
      </c>
      <c r="Z75" s="21" t="e">
        <f>#REF!-L75</f>
        <v>#REF!</v>
      </c>
      <c r="AA75" s="21" t="e">
        <f>#REF!-M75</f>
        <v>#REF!</v>
      </c>
      <c r="AB75" s="21">
        <f t="shared" si="24"/>
        <v>0</v>
      </c>
      <c r="AC75" s="2">
        <f t="shared" si="25"/>
        <v>46989.949999999983</v>
      </c>
      <c r="AD75" s="2" t="e">
        <f>#REF!-#REF!</f>
        <v>#REF!</v>
      </c>
      <c r="AE75" s="2" t="e">
        <f>#REF!-#REF!</f>
        <v>#REF!</v>
      </c>
      <c r="AF75" s="2">
        <f t="shared" si="26"/>
        <v>7048.52</v>
      </c>
    </row>
    <row r="76" spans="1:35" s="2" customFormat="1" ht="53.75" x14ac:dyDescent="0.3">
      <c r="A76" s="11" t="s">
        <v>388</v>
      </c>
      <c r="B76" s="11" t="s">
        <v>389</v>
      </c>
      <c r="C76" s="11" t="s">
        <v>390</v>
      </c>
      <c r="D76" s="11" t="s">
        <v>391</v>
      </c>
      <c r="E76" s="11" t="s">
        <v>175</v>
      </c>
      <c r="F76" s="22" t="s">
        <v>147</v>
      </c>
      <c r="G76" s="11" t="s">
        <v>193</v>
      </c>
      <c r="H76" s="15">
        <f t="shared" si="39"/>
        <v>265233.99</v>
      </c>
      <c r="I76" s="15">
        <v>225448.88</v>
      </c>
      <c r="J76" s="23">
        <v>39785.11</v>
      </c>
      <c r="K76" s="24">
        <f t="shared" si="40"/>
        <v>234872.55</v>
      </c>
      <c r="L76" s="24">
        <f>VLOOKUP($C76,'[1]Projektų sutarčių ataskaita (2'!$B$19:$AJ$126,33,FALSE)</f>
        <v>199641.66</v>
      </c>
      <c r="M76" s="24">
        <f>VLOOKUP($C76,'[1]Projektų sutarčių ataskaita (2'!$B$19:$AJ$126,34,FALSE)</f>
        <v>0</v>
      </c>
      <c r="N76" s="24">
        <f>VLOOKUP($C76,'[1]Projektų sutarčių ataskaita (2'!$B$19:$AJ$126,35,FALSE)</f>
        <v>35230.89</v>
      </c>
      <c r="O76" s="15">
        <f t="shared" si="38"/>
        <v>153986.09</v>
      </c>
      <c r="P76" s="15">
        <v>130888.17</v>
      </c>
      <c r="Q76" s="24">
        <v>23097.919999999998</v>
      </c>
      <c r="R76" s="28" t="s">
        <v>295</v>
      </c>
      <c r="S76" s="26">
        <f>H76-K76</f>
        <v>30361.440000000002</v>
      </c>
      <c r="U76" s="26" t="e">
        <f>#REF!-L76</f>
        <v>#REF!</v>
      </c>
      <c r="V76" s="26" t="e">
        <f>#REF!-M76</f>
        <v>#REF!</v>
      </c>
      <c r="W76" s="26">
        <f>J76-N76</f>
        <v>4554.2200000000012</v>
      </c>
      <c r="Y76" s="33">
        <f t="shared" si="23"/>
        <v>30361.440000000002</v>
      </c>
      <c r="Z76" s="34" t="e">
        <f>#REF!-L76</f>
        <v>#REF!</v>
      </c>
      <c r="AA76" s="34" t="e">
        <f>#REF!-M76</f>
        <v>#REF!</v>
      </c>
      <c r="AB76" s="34">
        <f t="shared" si="24"/>
        <v>4554.2200000000012</v>
      </c>
      <c r="AC76" s="2">
        <f t="shared" si="25"/>
        <v>111247.9</v>
      </c>
      <c r="AD76" s="2" t="e">
        <f>#REF!-#REF!</f>
        <v>#REF!</v>
      </c>
      <c r="AE76" s="2" t="e">
        <f>#REF!-#REF!</f>
        <v>#REF!</v>
      </c>
      <c r="AF76" s="2">
        <f t="shared" si="26"/>
        <v>16687.190000000002</v>
      </c>
    </row>
    <row r="77" spans="1:35" s="2" customFormat="1" ht="53.75" x14ac:dyDescent="0.3">
      <c r="A77" s="11" t="s">
        <v>392</v>
      </c>
      <c r="B77" s="11" t="s">
        <v>393</v>
      </c>
      <c r="C77" s="11" t="s">
        <v>394</v>
      </c>
      <c r="D77" s="11" t="s">
        <v>395</v>
      </c>
      <c r="E77" s="11" t="s">
        <v>206</v>
      </c>
      <c r="F77" s="22" t="s">
        <v>147</v>
      </c>
      <c r="G77" s="11" t="s">
        <v>193</v>
      </c>
      <c r="H77" s="15">
        <f t="shared" si="39"/>
        <v>219605.56</v>
      </c>
      <c r="I77" s="15">
        <v>186664.73</v>
      </c>
      <c r="J77" s="23">
        <v>32940.83</v>
      </c>
      <c r="K77" s="24">
        <f t="shared" si="40"/>
        <v>204605.56</v>
      </c>
      <c r="L77" s="24">
        <f>VLOOKUP($C77,'[1]Projektų sutarčių ataskaita (2'!$B$19:$AJ$126,33,FALSE)</f>
        <v>173914.72</v>
      </c>
      <c r="M77" s="24">
        <f>VLOOKUP($C77,'[1]Projektų sutarčių ataskaita (2'!$B$19:$AJ$126,34,FALSE)</f>
        <v>0</v>
      </c>
      <c r="N77" s="24">
        <f>VLOOKUP($C77,'[1]Projektų sutarčių ataskaita (2'!$B$19:$AJ$126,35,FALSE)</f>
        <v>30690.84</v>
      </c>
      <c r="O77" s="15">
        <f t="shared" si="38"/>
        <v>130258.82</v>
      </c>
      <c r="P77" s="15">
        <v>110720</v>
      </c>
      <c r="Q77" s="24">
        <v>19538.82</v>
      </c>
      <c r="R77" s="28" t="s">
        <v>295</v>
      </c>
      <c r="S77" s="26">
        <f>H77-K77</f>
        <v>15000</v>
      </c>
      <c r="U77" s="26" t="e">
        <f>#REF!-L77</f>
        <v>#REF!</v>
      </c>
      <c r="V77" s="26" t="e">
        <f>#REF!-M77</f>
        <v>#REF!</v>
      </c>
      <c r="W77" s="26">
        <f>J77-N77</f>
        <v>2249.9900000000016</v>
      </c>
      <c r="Y77" s="33">
        <f t="shared" ref="Y77:Y105" si="41">H77-K77</f>
        <v>15000</v>
      </c>
      <c r="Z77" s="34" t="e">
        <f>#REF!-L77</f>
        <v>#REF!</v>
      </c>
      <c r="AA77" s="34" t="e">
        <f>#REF!-M77</f>
        <v>#REF!</v>
      </c>
      <c r="AB77" s="34">
        <f t="shared" ref="AB77:AB105" si="42">J77-N77</f>
        <v>2249.9900000000016</v>
      </c>
      <c r="AC77" s="2">
        <f t="shared" ref="AC77:AC108" si="43">H77-O77</f>
        <v>89346.739999999991</v>
      </c>
      <c r="AD77" s="2" t="e">
        <f>#REF!-#REF!</f>
        <v>#REF!</v>
      </c>
      <c r="AE77" s="2" t="e">
        <f>#REF!-#REF!</f>
        <v>#REF!</v>
      </c>
      <c r="AF77" s="2">
        <f t="shared" ref="AF77:AF108" si="44">J77-Q77</f>
        <v>13402.010000000002</v>
      </c>
    </row>
    <row r="78" spans="1:35" s="2" customFormat="1" ht="53.75" x14ac:dyDescent="0.3">
      <c r="A78" s="16" t="s">
        <v>45</v>
      </c>
      <c r="B78" s="13"/>
      <c r="C78" s="11" t="s">
        <v>147</v>
      </c>
      <c r="D78" s="10" t="s">
        <v>46</v>
      </c>
      <c r="E78" s="13"/>
      <c r="F78" s="16" t="s">
        <v>116</v>
      </c>
      <c r="G78" s="13"/>
      <c r="H78" s="15">
        <f t="shared" si="39"/>
        <v>10608755.970000001</v>
      </c>
      <c r="I78" s="15">
        <v>7816964.2000000002</v>
      </c>
      <c r="J78" s="46">
        <f t="shared" ref="J78:N78" si="45">J79+J82+J87+J93</f>
        <v>2791791.77</v>
      </c>
      <c r="K78" s="46">
        <f t="shared" si="45"/>
        <v>8208150.290000001</v>
      </c>
      <c r="L78" s="46">
        <f t="shared" si="45"/>
        <v>5669527.4400000004</v>
      </c>
      <c r="M78" s="46">
        <f t="shared" si="45"/>
        <v>0</v>
      </c>
      <c r="N78" s="46">
        <f t="shared" si="45"/>
        <v>2538622.85</v>
      </c>
      <c r="O78" s="15">
        <f t="shared" si="38"/>
        <v>5019853.3500000006</v>
      </c>
      <c r="P78" s="15">
        <v>3688587.3400000003</v>
      </c>
      <c r="Q78" s="46">
        <v>1331266.01</v>
      </c>
      <c r="R78" s="15"/>
      <c r="Y78" s="20">
        <f t="shared" si="41"/>
        <v>2400605.6799999997</v>
      </c>
      <c r="Z78" s="21" t="e">
        <f>#REF!-L78</f>
        <v>#REF!</v>
      </c>
      <c r="AA78" s="21" t="e">
        <f>#REF!-M78</f>
        <v>#REF!</v>
      </c>
      <c r="AB78" s="21">
        <f t="shared" si="42"/>
        <v>253168.91999999993</v>
      </c>
      <c r="AC78" s="2">
        <f t="shared" si="43"/>
        <v>5588902.6200000001</v>
      </c>
      <c r="AD78" s="2" t="e">
        <f>#REF!-#REF!</f>
        <v>#REF!</v>
      </c>
      <c r="AE78" s="2" t="e">
        <f>#REF!-#REF!</f>
        <v>#REF!</v>
      </c>
      <c r="AF78" s="2">
        <f t="shared" si="44"/>
        <v>1460525.76</v>
      </c>
    </row>
    <row r="79" spans="1:35" s="2" customFormat="1" ht="53.75" x14ac:dyDescent="0.3">
      <c r="A79" s="16" t="s">
        <v>47</v>
      </c>
      <c r="B79" s="13"/>
      <c r="C79" s="11" t="s">
        <v>147</v>
      </c>
      <c r="D79" s="10" t="s">
        <v>48</v>
      </c>
      <c r="E79" s="13"/>
      <c r="F79" s="16" t="s">
        <v>116</v>
      </c>
      <c r="G79" s="13"/>
      <c r="H79" s="15">
        <f t="shared" si="39"/>
        <v>3252159</v>
      </c>
      <c r="I79" s="15">
        <v>2763272</v>
      </c>
      <c r="J79" s="18">
        <f>SUM(J80:J81)</f>
        <v>488887</v>
      </c>
      <c r="K79" s="18">
        <f t="shared" ref="K79:N79" si="46">SUM(K80:K81)</f>
        <v>1101545</v>
      </c>
      <c r="L79" s="18">
        <f t="shared" si="46"/>
        <v>762725</v>
      </c>
      <c r="M79" s="18">
        <f t="shared" si="46"/>
        <v>0</v>
      </c>
      <c r="N79" s="18">
        <f t="shared" si="46"/>
        <v>338820</v>
      </c>
      <c r="O79" s="15">
        <f t="shared" si="38"/>
        <v>0</v>
      </c>
      <c r="P79" s="15">
        <v>0</v>
      </c>
      <c r="Q79" s="18">
        <v>0</v>
      </c>
      <c r="R79" s="19"/>
      <c r="Y79" s="20">
        <f t="shared" si="41"/>
        <v>2150614</v>
      </c>
      <c r="Z79" s="21" t="e">
        <f>#REF!-L79</f>
        <v>#REF!</v>
      </c>
      <c r="AA79" s="21" t="e">
        <f>#REF!-M79</f>
        <v>#REF!</v>
      </c>
      <c r="AB79" s="21">
        <f t="shared" si="42"/>
        <v>150067</v>
      </c>
      <c r="AC79" s="2">
        <f t="shared" si="43"/>
        <v>3252159</v>
      </c>
      <c r="AD79" s="2" t="e">
        <f>#REF!-#REF!</f>
        <v>#REF!</v>
      </c>
      <c r="AE79" s="2" t="e">
        <f>#REF!-#REF!</f>
        <v>#REF!</v>
      </c>
      <c r="AF79" s="2">
        <f t="shared" si="44"/>
        <v>488887</v>
      </c>
    </row>
    <row r="80" spans="1:35" s="2" customFormat="1" ht="69.599999999999994" customHeight="1" x14ac:dyDescent="0.3">
      <c r="A80" s="11" t="s">
        <v>396</v>
      </c>
      <c r="B80" s="11" t="s">
        <v>397</v>
      </c>
      <c r="C80" s="11" t="s">
        <v>398</v>
      </c>
      <c r="D80" s="11" t="s">
        <v>399</v>
      </c>
      <c r="E80" s="11" t="s">
        <v>307</v>
      </c>
      <c r="F80" s="22" t="s">
        <v>277</v>
      </c>
      <c r="G80" s="11" t="s">
        <v>193</v>
      </c>
      <c r="H80" s="15">
        <f t="shared" si="39"/>
        <v>407300</v>
      </c>
      <c r="I80" s="15">
        <v>345177</v>
      </c>
      <c r="J80" s="23">
        <v>62123</v>
      </c>
      <c r="K80" s="24">
        <f t="shared" ref="K80:K83" si="47">SUM(L80:N80)</f>
        <v>407300</v>
      </c>
      <c r="L80" s="24">
        <f>VLOOKUP($C80,'[1]Projektų sutarčių ataskaita (2'!$B$19:$AJ$126,33,FALSE)</f>
        <v>345177</v>
      </c>
      <c r="M80" s="24">
        <f>VLOOKUP($C80,'[1]Projektų sutarčių ataskaita (2'!$B$19:$AJ$126,34,FALSE)</f>
        <v>0</v>
      </c>
      <c r="N80" s="24">
        <f>VLOOKUP($C80,'[1]Projektų sutarčių ataskaita (2'!$B$19:$AJ$126,35,FALSE)</f>
        <v>62123</v>
      </c>
      <c r="O80" s="15">
        <f t="shared" si="38"/>
        <v>0</v>
      </c>
      <c r="P80" s="15">
        <v>0</v>
      </c>
      <c r="Q80" s="24">
        <v>0</v>
      </c>
      <c r="R80" s="28"/>
      <c r="S80" s="26">
        <f>H80-K80</f>
        <v>0</v>
      </c>
      <c r="U80" s="26" t="e">
        <f>#REF!-L80</f>
        <v>#REF!</v>
      </c>
      <c r="V80" s="26" t="e">
        <f>#REF!-M80</f>
        <v>#REF!</v>
      </c>
      <c r="W80" s="26">
        <f>J80-N80</f>
        <v>0</v>
      </c>
      <c r="Y80" s="20">
        <f t="shared" si="41"/>
        <v>0</v>
      </c>
      <c r="Z80" s="21" t="e">
        <f>#REF!-L80</f>
        <v>#REF!</v>
      </c>
      <c r="AA80" s="21" t="e">
        <f>#REF!-M80</f>
        <v>#REF!</v>
      </c>
      <c r="AB80" s="21">
        <f t="shared" si="42"/>
        <v>0</v>
      </c>
      <c r="AC80" s="2">
        <f t="shared" si="43"/>
        <v>407300</v>
      </c>
      <c r="AD80" s="2" t="e">
        <f>#REF!-#REF!</f>
        <v>#REF!</v>
      </c>
      <c r="AE80" s="2" t="e">
        <f>#REF!-#REF!</f>
        <v>#REF!</v>
      </c>
      <c r="AF80" s="2">
        <f t="shared" si="44"/>
        <v>62123</v>
      </c>
    </row>
    <row r="81" spans="1:33" s="2" customFormat="1" ht="60.05" customHeight="1" x14ac:dyDescent="0.3">
      <c r="A81" s="11" t="s">
        <v>400</v>
      </c>
      <c r="B81" s="11" t="s">
        <v>401</v>
      </c>
      <c r="C81" s="11" t="s">
        <v>402</v>
      </c>
      <c r="D81" s="11" t="s">
        <v>403</v>
      </c>
      <c r="E81" s="11" t="s">
        <v>146</v>
      </c>
      <c r="F81" s="22" t="s">
        <v>147</v>
      </c>
      <c r="G81" s="11" t="s">
        <v>193</v>
      </c>
      <c r="H81" s="15">
        <f t="shared" si="39"/>
        <v>2844859</v>
      </c>
      <c r="I81" s="15">
        <v>2418095</v>
      </c>
      <c r="J81" s="23">
        <v>426764</v>
      </c>
      <c r="K81" s="24">
        <f t="shared" si="47"/>
        <v>694245</v>
      </c>
      <c r="L81" s="24">
        <f>VLOOKUP($C81,'[1]Projektų sutarčių ataskaita (2'!$B$19:$AJ$126,33,FALSE)</f>
        <v>417548</v>
      </c>
      <c r="M81" s="24">
        <f>VLOOKUP($C81,'[1]Projektų sutarčių ataskaita (2'!$B$19:$AJ$126,34,FALSE)</f>
        <v>0</v>
      </c>
      <c r="N81" s="24">
        <f>VLOOKUP($C81,'[1]Projektų sutarčių ataskaita (2'!$B$19:$AJ$126,35,FALSE)</f>
        <v>276697</v>
      </c>
      <c r="O81" s="15">
        <f t="shared" si="38"/>
        <v>0</v>
      </c>
      <c r="P81" s="15">
        <v>0</v>
      </c>
      <c r="Q81" s="24">
        <v>0</v>
      </c>
      <c r="R81" s="28" t="s">
        <v>295</v>
      </c>
      <c r="S81" s="26">
        <f>H81-K81</f>
        <v>2150614</v>
      </c>
      <c r="U81" s="26" t="e">
        <f>#REF!-L81</f>
        <v>#REF!</v>
      </c>
      <c r="V81" s="26" t="e">
        <f>#REF!-M81</f>
        <v>#REF!</v>
      </c>
      <c r="W81" s="26">
        <f>J81-N81</f>
        <v>150067</v>
      </c>
      <c r="Y81" s="33">
        <f t="shared" si="41"/>
        <v>2150614</v>
      </c>
      <c r="Z81" s="34" t="e">
        <f>#REF!-L81</f>
        <v>#REF!</v>
      </c>
      <c r="AA81" s="34" t="e">
        <f>#REF!-M81</f>
        <v>#REF!</v>
      </c>
      <c r="AB81" s="34">
        <f t="shared" si="42"/>
        <v>150067</v>
      </c>
      <c r="AC81" s="2">
        <f t="shared" si="43"/>
        <v>2844859</v>
      </c>
      <c r="AD81" s="2" t="e">
        <f>#REF!-#REF!</f>
        <v>#REF!</v>
      </c>
      <c r="AE81" s="2" t="e">
        <f>#REF!-#REF!</f>
        <v>#REF!</v>
      </c>
      <c r="AF81" s="2">
        <f t="shared" si="44"/>
        <v>426764</v>
      </c>
    </row>
    <row r="82" spans="1:33" s="2" customFormat="1" ht="26.9" x14ac:dyDescent="0.3">
      <c r="A82" s="16" t="s">
        <v>50</v>
      </c>
      <c r="B82" s="13"/>
      <c r="C82" s="11" t="s">
        <v>147</v>
      </c>
      <c r="D82" s="10" t="s">
        <v>51</v>
      </c>
      <c r="E82" s="13"/>
      <c r="F82" s="16" t="s">
        <v>116</v>
      </c>
      <c r="G82" s="13"/>
      <c r="H82" s="15">
        <f t="shared" si="39"/>
        <v>1439305.05</v>
      </c>
      <c r="I82" s="15">
        <v>1223409.29</v>
      </c>
      <c r="J82" s="47">
        <v>215895.76</v>
      </c>
      <c r="K82" s="18">
        <f t="shared" ref="K82:N82" si="48">SUM(K83:K86)</f>
        <v>1435929.0699999998</v>
      </c>
      <c r="L82" s="18">
        <f t="shared" si="48"/>
        <v>1220539.7000000002</v>
      </c>
      <c r="M82" s="18">
        <f t="shared" si="48"/>
        <v>0</v>
      </c>
      <c r="N82" s="18">
        <f t="shared" si="48"/>
        <v>215389.37000000002</v>
      </c>
      <c r="O82" s="15">
        <f t="shared" si="38"/>
        <v>228984.44</v>
      </c>
      <c r="P82" s="15">
        <v>194636.77</v>
      </c>
      <c r="Q82" s="18">
        <v>34347.67</v>
      </c>
      <c r="R82" s="19"/>
      <c r="Y82" s="20">
        <f t="shared" si="41"/>
        <v>3375.9800000002142</v>
      </c>
      <c r="Z82" s="21" t="e">
        <f>#REF!-L82</f>
        <v>#REF!</v>
      </c>
      <c r="AA82" s="21" t="e">
        <f>#REF!-M82</f>
        <v>#REF!</v>
      </c>
      <c r="AB82" s="21">
        <f t="shared" si="42"/>
        <v>506.38999999998487</v>
      </c>
      <c r="AC82" s="2">
        <f t="shared" si="43"/>
        <v>1210320.6100000001</v>
      </c>
      <c r="AD82" s="2" t="e">
        <f>#REF!-#REF!</f>
        <v>#REF!</v>
      </c>
      <c r="AE82" s="2" t="e">
        <f>#REF!-#REF!</f>
        <v>#REF!</v>
      </c>
      <c r="AF82" s="2">
        <f t="shared" si="44"/>
        <v>181548.09000000003</v>
      </c>
    </row>
    <row r="83" spans="1:33" s="2" customFormat="1" ht="53.6" customHeight="1" x14ac:dyDescent="0.3">
      <c r="A83" s="11" t="s">
        <v>404</v>
      </c>
      <c r="B83" s="11" t="s">
        <v>405</v>
      </c>
      <c r="C83" s="11" t="s">
        <v>406</v>
      </c>
      <c r="D83" s="11" t="s">
        <v>407</v>
      </c>
      <c r="E83" s="11" t="s">
        <v>307</v>
      </c>
      <c r="F83" s="22" t="s">
        <v>277</v>
      </c>
      <c r="G83" s="11" t="s">
        <v>193</v>
      </c>
      <c r="H83" s="15">
        <f t="shared" si="39"/>
        <v>1106748.68</v>
      </c>
      <c r="I83" s="15">
        <v>940736.38</v>
      </c>
      <c r="J83" s="23">
        <v>166012.29999999999</v>
      </c>
      <c r="K83" s="24">
        <f t="shared" si="47"/>
        <v>1103372.7</v>
      </c>
      <c r="L83" s="24">
        <f>VLOOKUP($C83,'[1]Projektų sutarčių ataskaita (2'!$B$19:$AJ$126,33,FALSE)</f>
        <v>937866.79</v>
      </c>
      <c r="M83" s="24">
        <f>VLOOKUP($C83,'[1]Projektų sutarčių ataskaita (2'!$B$19:$AJ$126,34,FALSE)</f>
        <v>0</v>
      </c>
      <c r="N83" s="24">
        <f>VLOOKUP($C83,'[1]Projektų sutarčių ataskaita (2'!$B$19:$AJ$126,35,FALSE)</f>
        <v>165505.91</v>
      </c>
      <c r="O83" s="15">
        <f t="shared" si="38"/>
        <v>178346.44</v>
      </c>
      <c r="P83" s="15">
        <v>151594.47</v>
      </c>
      <c r="Q83" s="24">
        <v>26751.97</v>
      </c>
      <c r="R83" s="28" t="s">
        <v>295</v>
      </c>
      <c r="Y83" s="33">
        <f t="shared" si="41"/>
        <v>3375.9799999999814</v>
      </c>
      <c r="Z83" s="34" t="e">
        <f>#REF!-L83</f>
        <v>#REF!</v>
      </c>
      <c r="AA83" s="34" t="e">
        <f>#REF!-M83</f>
        <v>#REF!</v>
      </c>
      <c r="AB83" s="34">
        <f t="shared" si="42"/>
        <v>506.38999999998487</v>
      </c>
      <c r="AC83" s="2">
        <f t="shared" si="43"/>
        <v>928402.24</v>
      </c>
      <c r="AD83" s="2" t="e">
        <f>#REF!-#REF!</f>
        <v>#REF!</v>
      </c>
      <c r="AE83" s="2" t="e">
        <f>#REF!-#REF!</f>
        <v>#REF!</v>
      </c>
      <c r="AF83" s="2">
        <f t="shared" si="44"/>
        <v>139260.32999999999</v>
      </c>
    </row>
    <row r="84" spans="1:33" s="2" customFormat="1" ht="51.6" customHeight="1" x14ac:dyDescent="0.3">
      <c r="A84" s="11" t="s">
        <v>408</v>
      </c>
      <c r="B84" s="11" t="s">
        <v>409</v>
      </c>
      <c r="C84" s="11" t="s">
        <v>410</v>
      </c>
      <c r="D84" s="11" t="s">
        <v>411</v>
      </c>
      <c r="E84" s="11" t="s">
        <v>307</v>
      </c>
      <c r="F84" s="22" t="s">
        <v>277</v>
      </c>
      <c r="G84" s="11" t="s">
        <v>148</v>
      </c>
      <c r="H84" s="15">
        <f t="shared" si="39"/>
        <v>33638</v>
      </c>
      <c r="I84" s="15">
        <v>28592.3</v>
      </c>
      <c r="J84" s="23">
        <v>5045.7</v>
      </c>
      <c r="K84" s="24">
        <v>33638</v>
      </c>
      <c r="L84" s="24">
        <v>28592.3</v>
      </c>
      <c r="M84" s="24">
        <v>0</v>
      </c>
      <c r="N84" s="24">
        <v>5045.7</v>
      </c>
      <c r="O84" s="15">
        <f t="shared" si="38"/>
        <v>33638</v>
      </c>
      <c r="P84" s="15">
        <v>28592.3</v>
      </c>
      <c r="Q84" s="24">
        <v>5045.7</v>
      </c>
      <c r="R84" s="28"/>
      <c r="S84" s="26">
        <f>H84-O84</f>
        <v>0</v>
      </c>
      <c r="U84" s="26" t="e">
        <f>#REF!-#REF!</f>
        <v>#REF!</v>
      </c>
      <c r="V84" s="26">
        <f>J84-Q84</f>
        <v>0</v>
      </c>
      <c r="Y84" s="20">
        <f t="shared" si="41"/>
        <v>0</v>
      </c>
      <c r="Z84" s="21" t="e">
        <f>#REF!-L84</f>
        <v>#REF!</v>
      </c>
      <c r="AA84" s="21" t="e">
        <f>#REF!-M84</f>
        <v>#REF!</v>
      </c>
      <c r="AB84" s="21">
        <f t="shared" si="42"/>
        <v>0</v>
      </c>
      <c r="AC84" s="2">
        <f t="shared" si="43"/>
        <v>0</v>
      </c>
      <c r="AD84" s="2" t="e">
        <f>#REF!-#REF!</f>
        <v>#REF!</v>
      </c>
      <c r="AE84" s="2" t="e">
        <f>#REF!-#REF!</f>
        <v>#REF!</v>
      </c>
      <c r="AF84" s="2">
        <f t="shared" si="44"/>
        <v>0</v>
      </c>
    </row>
    <row r="85" spans="1:33" s="2" customFormat="1" ht="39.65" customHeight="1" x14ac:dyDescent="0.3">
      <c r="A85" s="11" t="s">
        <v>412</v>
      </c>
      <c r="B85" s="11" t="s">
        <v>413</v>
      </c>
      <c r="C85" s="11" t="s">
        <v>414</v>
      </c>
      <c r="D85" s="11" t="s">
        <v>415</v>
      </c>
      <c r="E85" s="11" t="s">
        <v>146</v>
      </c>
      <c r="F85" s="22" t="s">
        <v>277</v>
      </c>
      <c r="G85" s="11" t="s">
        <v>148</v>
      </c>
      <c r="H85" s="15">
        <f t="shared" si="39"/>
        <v>17000</v>
      </c>
      <c r="I85" s="15">
        <v>14450</v>
      </c>
      <c r="J85" s="23">
        <v>2550</v>
      </c>
      <c r="K85" s="24">
        <f t="shared" ref="K85" si="49">SUM(L85:N85)</f>
        <v>17000</v>
      </c>
      <c r="L85" s="24">
        <v>14450</v>
      </c>
      <c r="M85" s="24">
        <v>0</v>
      </c>
      <c r="N85" s="24">
        <v>2550</v>
      </c>
      <c r="O85" s="15">
        <f t="shared" si="38"/>
        <v>17000</v>
      </c>
      <c r="P85" s="15">
        <v>14450</v>
      </c>
      <c r="Q85" s="24">
        <v>2550</v>
      </c>
      <c r="R85" s="28"/>
      <c r="S85" s="26">
        <f>H85-O85</f>
        <v>0</v>
      </c>
      <c r="U85" s="26" t="e">
        <f>#REF!-#REF!</f>
        <v>#REF!</v>
      </c>
      <c r="V85" s="26">
        <f>J85-Q85</f>
        <v>0</v>
      </c>
      <c r="Y85" s="20">
        <f t="shared" si="41"/>
        <v>0</v>
      </c>
      <c r="Z85" s="21" t="e">
        <f>#REF!-L85</f>
        <v>#REF!</v>
      </c>
      <c r="AA85" s="21" t="e">
        <f>#REF!-M85</f>
        <v>#REF!</v>
      </c>
      <c r="AB85" s="21">
        <f t="shared" si="42"/>
        <v>0</v>
      </c>
      <c r="AC85" s="2">
        <f t="shared" si="43"/>
        <v>0</v>
      </c>
      <c r="AD85" s="2" t="e">
        <f>#REF!-#REF!</f>
        <v>#REF!</v>
      </c>
      <c r="AE85" s="2" t="e">
        <f>#REF!-#REF!</f>
        <v>#REF!</v>
      </c>
      <c r="AF85" s="2">
        <f t="shared" si="44"/>
        <v>0</v>
      </c>
    </row>
    <row r="86" spans="1:33" s="2" customFormat="1" ht="40.299999999999997" x14ac:dyDescent="0.3">
      <c r="A86" s="11" t="s">
        <v>416</v>
      </c>
      <c r="B86" s="11" t="s">
        <v>417</v>
      </c>
      <c r="C86" s="48" t="s">
        <v>418</v>
      </c>
      <c r="D86" s="48" t="s">
        <v>419</v>
      </c>
      <c r="E86" s="48" t="s">
        <v>146</v>
      </c>
      <c r="F86" s="49" t="s">
        <v>147</v>
      </c>
      <c r="G86" s="48" t="s">
        <v>193</v>
      </c>
      <c r="H86" s="15">
        <f t="shared" si="39"/>
        <v>281918.37</v>
      </c>
      <c r="I86" s="15">
        <v>239630.61</v>
      </c>
      <c r="J86" s="29">
        <v>42287.76</v>
      </c>
      <c r="K86" s="30">
        <v>281918.37</v>
      </c>
      <c r="L86" s="30">
        <v>239630.61</v>
      </c>
      <c r="M86" s="30">
        <v>0</v>
      </c>
      <c r="N86" s="30">
        <v>42287.76</v>
      </c>
      <c r="O86" s="15">
        <f t="shared" si="38"/>
        <v>0</v>
      </c>
      <c r="P86" s="15">
        <v>0</v>
      </c>
      <c r="Q86" s="24">
        <v>0</v>
      </c>
      <c r="R86" s="11"/>
      <c r="Y86" s="20">
        <f t="shared" si="41"/>
        <v>0</v>
      </c>
      <c r="Z86" s="21" t="e">
        <f>#REF!-L86</f>
        <v>#REF!</v>
      </c>
      <c r="AA86" s="21" t="e">
        <f>#REF!-M86</f>
        <v>#REF!</v>
      </c>
      <c r="AB86" s="21">
        <f t="shared" si="42"/>
        <v>0</v>
      </c>
      <c r="AC86" s="2">
        <f t="shared" si="43"/>
        <v>281918.37</v>
      </c>
      <c r="AD86" s="2" t="e">
        <f>#REF!-#REF!</f>
        <v>#REF!</v>
      </c>
      <c r="AE86" s="2" t="e">
        <f>#REF!-#REF!</f>
        <v>#REF!</v>
      </c>
      <c r="AF86" s="2">
        <f t="shared" si="44"/>
        <v>42287.76</v>
      </c>
    </row>
    <row r="87" spans="1:33" s="2" customFormat="1" ht="40.299999999999997" x14ac:dyDescent="0.3">
      <c r="A87" s="16" t="s">
        <v>420</v>
      </c>
      <c r="B87" s="13"/>
      <c r="C87" s="11">
        <v>0</v>
      </c>
      <c r="D87" s="10" t="s">
        <v>55</v>
      </c>
      <c r="E87" s="13"/>
      <c r="F87" s="16" t="s">
        <v>116</v>
      </c>
      <c r="G87" s="13"/>
      <c r="H87" s="15">
        <f t="shared" si="39"/>
        <v>713063.39</v>
      </c>
      <c r="I87" s="15">
        <v>520000</v>
      </c>
      <c r="J87" s="18">
        <v>193063.38999999998</v>
      </c>
      <c r="K87" s="18">
        <f t="shared" ref="K87:N87" si="50">SUM(K88:K92)</f>
        <v>703849.58</v>
      </c>
      <c r="L87" s="18">
        <f t="shared" si="50"/>
        <v>527110.30999999994</v>
      </c>
      <c r="M87" s="18">
        <f t="shared" si="50"/>
        <v>0</v>
      </c>
      <c r="N87" s="18">
        <f t="shared" si="50"/>
        <v>176739.27</v>
      </c>
      <c r="O87" s="15">
        <f t="shared" si="38"/>
        <v>567008.75</v>
      </c>
      <c r="P87" s="15">
        <v>446175.35</v>
      </c>
      <c r="Q87" s="18">
        <v>120833.4</v>
      </c>
      <c r="R87" s="19"/>
      <c r="Y87" s="20">
        <f t="shared" si="41"/>
        <v>9213.8100000000559</v>
      </c>
      <c r="Z87" s="21" t="e">
        <f>#REF!-L87</f>
        <v>#REF!</v>
      </c>
      <c r="AA87" s="21" t="e">
        <f>#REF!-M87</f>
        <v>#REF!</v>
      </c>
      <c r="AB87" s="21">
        <f t="shared" si="42"/>
        <v>16324.119999999995</v>
      </c>
      <c r="AC87" s="2">
        <f t="shared" si="43"/>
        <v>146054.64000000001</v>
      </c>
      <c r="AD87" s="2" t="e">
        <f>#REF!-#REF!</f>
        <v>#REF!</v>
      </c>
      <c r="AE87" s="2" t="e">
        <f>#REF!-#REF!</f>
        <v>#REF!</v>
      </c>
      <c r="AF87" s="2">
        <f t="shared" si="44"/>
        <v>72229.989999999991</v>
      </c>
    </row>
    <row r="88" spans="1:33" s="2" customFormat="1" ht="40.299999999999997" x14ac:dyDescent="0.3">
      <c r="A88" s="11" t="s">
        <v>421</v>
      </c>
      <c r="B88" s="11" t="s">
        <v>422</v>
      </c>
      <c r="C88" s="11" t="s">
        <v>423</v>
      </c>
      <c r="D88" s="11" t="s">
        <v>424</v>
      </c>
      <c r="E88" s="11" t="s">
        <v>206</v>
      </c>
      <c r="F88" s="22" t="s">
        <v>277</v>
      </c>
      <c r="G88" s="11" t="s">
        <v>148</v>
      </c>
      <c r="H88" s="15">
        <f t="shared" si="39"/>
        <v>196422.49</v>
      </c>
      <c r="I88" s="15">
        <v>166959.10999999999</v>
      </c>
      <c r="J88" s="23">
        <v>29463.38</v>
      </c>
      <c r="K88" s="24">
        <f>SUM(L88:N88)</f>
        <v>196422.49</v>
      </c>
      <c r="L88" s="24">
        <f>VLOOKUP($C88,'[1]Projektų sutarčių ataskaita (2'!$B$19:$AJ$126,33,FALSE)</f>
        <v>166959.10999999999</v>
      </c>
      <c r="M88" s="24">
        <f>VLOOKUP($C88,'[1]Projektų sutarčių ataskaita (2'!$B$19:$AJ$126,34,FALSE)</f>
        <v>0</v>
      </c>
      <c r="N88" s="24">
        <f>VLOOKUP($C88,'[1]Projektų sutarčių ataskaita (2'!$B$19:$AJ$126,35,FALSE)</f>
        <v>29463.38</v>
      </c>
      <c r="O88" s="15">
        <f t="shared" si="38"/>
        <v>196422.49</v>
      </c>
      <c r="P88" s="15">
        <v>166959.10999999999</v>
      </c>
      <c r="Q88" s="24">
        <v>29463.38</v>
      </c>
      <c r="R88" s="28"/>
      <c r="S88" s="26">
        <f>H88-K88</f>
        <v>0</v>
      </c>
      <c r="U88" s="26" t="e">
        <f>#REF!-L88</f>
        <v>#REF!</v>
      </c>
      <c r="V88" s="26" t="e">
        <f>#REF!-M88</f>
        <v>#REF!</v>
      </c>
      <c r="W88" s="26">
        <f>J88-N88</f>
        <v>0</v>
      </c>
      <c r="Y88" s="20">
        <f t="shared" si="41"/>
        <v>0</v>
      </c>
      <c r="Z88" s="21" t="e">
        <f>#REF!-L88</f>
        <v>#REF!</v>
      </c>
      <c r="AA88" s="21" t="e">
        <f>#REF!-M88</f>
        <v>#REF!</v>
      </c>
      <c r="AB88" s="21">
        <f t="shared" si="42"/>
        <v>0</v>
      </c>
      <c r="AC88" s="2">
        <f t="shared" si="43"/>
        <v>0</v>
      </c>
      <c r="AD88" s="2" t="e">
        <f>#REF!-#REF!</f>
        <v>#REF!</v>
      </c>
      <c r="AE88" s="2" t="e">
        <f>#REF!-#REF!</f>
        <v>#REF!</v>
      </c>
      <c r="AF88" s="2">
        <f t="shared" si="44"/>
        <v>0</v>
      </c>
    </row>
    <row r="89" spans="1:33" s="2" customFormat="1" ht="40.299999999999997" x14ac:dyDescent="0.3">
      <c r="A89" s="11" t="s">
        <v>425</v>
      </c>
      <c r="B89" s="11" t="s">
        <v>426</v>
      </c>
      <c r="C89" s="11" t="s">
        <v>427</v>
      </c>
      <c r="D89" s="11" t="s">
        <v>428</v>
      </c>
      <c r="E89" s="11" t="s">
        <v>307</v>
      </c>
      <c r="F89" s="22" t="s">
        <v>277</v>
      </c>
      <c r="G89" s="11" t="s">
        <v>148</v>
      </c>
      <c r="H89" s="15">
        <f t="shared" si="39"/>
        <v>133670.07</v>
      </c>
      <c r="I89" s="15">
        <v>113619.56</v>
      </c>
      <c r="J89" s="23">
        <v>20050.509999999998</v>
      </c>
      <c r="K89" s="24">
        <f t="shared" ref="K89:K92" si="51">SUM(L89:N89)</f>
        <v>133670.07</v>
      </c>
      <c r="L89" s="24">
        <f>VLOOKUP($C89,'[1]Projektų sutarčių ataskaita (2'!$B$19:$AJ$126,33,FALSE)</f>
        <v>113619.56</v>
      </c>
      <c r="M89" s="24">
        <f>VLOOKUP($C89,'[1]Projektų sutarčių ataskaita (2'!$B$19:$AJ$126,34,FALSE)</f>
        <v>0</v>
      </c>
      <c r="N89" s="24">
        <f>VLOOKUP($C89,'[1]Projektų sutarčių ataskaita (2'!$B$19:$AJ$126,35,FALSE)</f>
        <v>20050.509999999998</v>
      </c>
      <c r="O89" s="15">
        <f t="shared" si="38"/>
        <v>133670.07</v>
      </c>
      <c r="P89" s="15">
        <v>113619.56</v>
      </c>
      <c r="Q89" s="24">
        <v>20050.509999999998</v>
      </c>
      <c r="R89" s="28"/>
      <c r="S89" s="26">
        <f>H89-O89</f>
        <v>0</v>
      </c>
      <c r="U89" s="26" t="e">
        <f>#REF!-#REF!</f>
        <v>#REF!</v>
      </c>
      <c r="V89" s="26">
        <f>J89-Q89</f>
        <v>0</v>
      </c>
      <c r="Y89" s="20">
        <f t="shared" si="41"/>
        <v>0</v>
      </c>
      <c r="Z89" s="21" t="e">
        <f>#REF!-L89</f>
        <v>#REF!</v>
      </c>
      <c r="AA89" s="21" t="e">
        <f>#REF!-M89</f>
        <v>#REF!</v>
      </c>
      <c r="AB89" s="21">
        <f t="shared" si="42"/>
        <v>0</v>
      </c>
      <c r="AC89" s="2">
        <f t="shared" si="43"/>
        <v>0</v>
      </c>
      <c r="AD89" s="2" t="e">
        <f>#REF!-#REF!</f>
        <v>#REF!</v>
      </c>
      <c r="AE89" s="2" t="e">
        <f>#REF!-#REF!</f>
        <v>#REF!</v>
      </c>
      <c r="AF89" s="2">
        <f t="shared" si="44"/>
        <v>0</v>
      </c>
    </row>
    <row r="90" spans="1:33" s="2" customFormat="1" ht="40.299999999999997" x14ac:dyDescent="0.3">
      <c r="A90" s="11" t="s">
        <v>429</v>
      </c>
      <c r="B90" s="11" t="s">
        <v>430</v>
      </c>
      <c r="C90" s="11" t="s">
        <v>431</v>
      </c>
      <c r="D90" s="11" t="s">
        <v>432</v>
      </c>
      <c r="E90" s="11" t="s">
        <v>192</v>
      </c>
      <c r="F90" s="22" t="s">
        <v>277</v>
      </c>
      <c r="G90" s="11" t="s">
        <v>148</v>
      </c>
      <c r="H90" s="15">
        <f t="shared" si="39"/>
        <v>84948.28</v>
      </c>
      <c r="I90" s="15">
        <v>66466.77</v>
      </c>
      <c r="J90" s="23">
        <v>18481.510000000002</v>
      </c>
      <c r="K90" s="24">
        <f t="shared" si="51"/>
        <v>93938.42</v>
      </c>
      <c r="L90" s="24">
        <f>VLOOKUP($C90,'[1]Projektų sutarčių ataskaita (2'!$B$19:$AJ$126,33,FALSE)</f>
        <v>73501</v>
      </c>
      <c r="M90" s="24">
        <f>VLOOKUP($C90,'[1]Projektų sutarčių ataskaita (2'!$B$19:$AJ$126,34,FALSE)</f>
        <v>0</v>
      </c>
      <c r="N90" s="24">
        <f>VLOOKUP($C90,'[1]Projektų sutarčių ataskaita (2'!$B$19:$AJ$126,35,FALSE)</f>
        <v>20437.419999999998</v>
      </c>
      <c r="O90" s="15">
        <f t="shared" si="38"/>
        <v>84948.28</v>
      </c>
      <c r="P90" s="15">
        <v>66466.77</v>
      </c>
      <c r="Q90" s="24">
        <v>18481.509999999998</v>
      </c>
      <c r="R90" s="28"/>
      <c r="S90" s="26">
        <f>H90-O90</f>
        <v>0</v>
      </c>
      <c r="U90" s="26" t="e">
        <f>#REF!-#REF!</f>
        <v>#REF!</v>
      </c>
      <c r="V90" s="26">
        <f>J90-Q90</f>
        <v>0</v>
      </c>
      <c r="Y90" s="20">
        <f t="shared" si="41"/>
        <v>-8990.14</v>
      </c>
      <c r="Z90" s="21" t="e">
        <f>#REF!-L90</f>
        <v>#REF!</v>
      </c>
      <c r="AA90" s="21" t="e">
        <f>#REF!-M90</f>
        <v>#REF!</v>
      </c>
      <c r="AB90" s="21">
        <f t="shared" si="42"/>
        <v>-1955.9099999999962</v>
      </c>
      <c r="AC90" s="2">
        <f t="shared" si="43"/>
        <v>0</v>
      </c>
      <c r="AD90" s="2" t="e">
        <f>#REF!-#REF!</f>
        <v>#REF!</v>
      </c>
      <c r="AE90" s="2" t="e">
        <f>#REF!-#REF!</f>
        <v>#REF!</v>
      </c>
      <c r="AF90" s="2">
        <f t="shared" si="44"/>
        <v>0</v>
      </c>
    </row>
    <row r="91" spans="1:33" s="2" customFormat="1" ht="40.299999999999997" x14ac:dyDescent="0.3">
      <c r="A91" s="11" t="s">
        <v>433</v>
      </c>
      <c r="B91" s="11" t="s">
        <v>434</v>
      </c>
      <c r="C91" s="11" t="s">
        <v>435</v>
      </c>
      <c r="D91" s="11" t="s">
        <v>436</v>
      </c>
      <c r="E91" s="11" t="s">
        <v>175</v>
      </c>
      <c r="F91" s="22" t="s">
        <v>147</v>
      </c>
      <c r="G91" s="11" t="s">
        <v>148</v>
      </c>
      <c r="H91" s="15">
        <f t="shared" si="39"/>
        <v>98860.06</v>
      </c>
      <c r="I91" s="15">
        <v>84031.05</v>
      </c>
      <c r="J91" s="23">
        <v>14829.01</v>
      </c>
      <c r="K91" s="24">
        <f t="shared" si="51"/>
        <v>98949.56</v>
      </c>
      <c r="L91" s="24">
        <f>VLOOKUP($C91,'[1]Projektų sutarčių ataskaita (2'!$B$19:$AJ$126,33,FALSE)</f>
        <v>84107.13</v>
      </c>
      <c r="M91" s="24">
        <f>VLOOKUP($C91,'[1]Projektų sutarčių ataskaita (2'!$B$19:$AJ$126,34,FALSE)</f>
        <v>0</v>
      </c>
      <c r="N91" s="24">
        <f>VLOOKUP($C91,'[1]Projektų sutarčių ataskaita (2'!$B$19:$AJ$126,35,FALSE)</f>
        <v>14842.43</v>
      </c>
      <c r="O91" s="15">
        <f t="shared" si="38"/>
        <v>98860.06</v>
      </c>
      <c r="P91" s="15">
        <v>84031.05</v>
      </c>
      <c r="Q91" s="24">
        <v>14829.01</v>
      </c>
      <c r="R91" s="28"/>
      <c r="S91" s="26">
        <f>H91-O91</f>
        <v>0</v>
      </c>
      <c r="U91" s="26" t="e">
        <f>#REF!-#REF!</f>
        <v>#REF!</v>
      </c>
      <c r="V91" s="26">
        <f>J91-Q91</f>
        <v>0</v>
      </c>
      <c r="Y91" s="20">
        <f t="shared" si="41"/>
        <v>-89.5</v>
      </c>
      <c r="Z91" s="21" t="e">
        <f>#REF!-L91</f>
        <v>#REF!</v>
      </c>
      <c r="AA91" s="21" t="e">
        <f>#REF!-M91</f>
        <v>#REF!</v>
      </c>
      <c r="AB91" s="21">
        <f t="shared" si="42"/>
        <v>-13.420000000000073</v>
      </c>
      <c r="AC91" s="2">
        <f t="shared" si="43"/>
        <v>0</v>
      </c>
      <c r="AD91" s="2" t="e">
        <f>#REF!-#REF!</f>
        <v>#REF!</v>
      </c>
      <c r="AE91" s="2" t="e">
        <f>#REF!-#REF!</f>
        <v>#REF!</v>
      </c>
      <c r="AF91" s="2">
        <f t="shared" si="44"/>
        <v>0</v>
      </c>
    </row>
    <row r="92" spans="1:33" s="2" customFormat="1" ht="47.15" customHeight="1" x14ac:dyDescent="0.3">
      <c r="A92" s="11" t="s">
        <v>437</v>
      </c>
      <c r="B92" s="11" t="s">
        <v>438</v>
      </c>
      <c r="C92" s="11" t="s">
        <v>439</v>
      </c>
      <c r="D92" s="48" t="s">
        <v>440</v>
      </c>
      <c r="E92" s="48" t="s">
        <v>146</v>
      </c>
      <c r="F92" s="49" t="s">
        <v>147</v>
      </c>
      <c r="G92" s="48" t="s">
        <v>193</v>
      </c>
      <c r="H92" s="15">
        <f t="shared" si="39"/>
        <v>199162.49</v>
      </c>
      <c r="I92" s="15">
        <v>88923.51</v>
      </c>
      <c r="J92" s="29">
        <v>110238.98</v>
      </c>
      <c r="K92" s="30">
        <f t="shared" si="51"/>
        <v>180869.03999999998</v>
      </c>
      <c r="L92" s="30">
        <f>VLOOKUP($C92,'[1]Projektų sutarčių ataskaita (2'!$B$19:$AJ$126,33,FALSE)</f>
        <v>88923.51</v>
      </c>
      <c r="M92" s="30">
        <f>VLOOKUP($C92,'[1]Projektų sutarčių ataskaita (2'!$B$19:$AJ$126,34,FALSE)</f>
        <v>0</v>
      </c>
      <c r="N92" s="30">
        <f>VLOOKUP($C92,'[1]Projektų sutarčių ataskaita (2'!$B$19:$AJ$126,35,FALSE)</f>
        <v>91945.53</v>
      </c>
      <c r="O92" s="15">
        <f t="shared" si="38"/>
        <v>53107.85</v>
      </c>
      <c r="P92" s="15">
        <v>15098.86</v>
      </c>
      <c r="Q92" s="30">
        <v>38008.99</v>
      </c>
      <c r="R92" s="37" t="s">
        <v>336</v>
      </c>
      <c r="S92" s="26">
        <f>H92-K92</f>
        <v>18293.450000000012</v>
      </c>
      <c r="U92" s="26" t="e">
        <f>#REF!-L92</f>
        <v>#REF!</v>
      </c>
      <c r="V92" s="26" t="e">
        <f>#REF!-M92</f>
        <v>#REF!</v>
      </c>
      <c r="W92" s="26">
        <f>J92-N92</f>
        <v>18293.449999999997</v>
      </c>
      <c r="Y92" s="50">
        <f t="shared" si="41"/>
        <v>18293.450000000012</v>
      </c>
      <c r="Z92" s="51" t="e">
        <f>#REF!-L92</f>
        <v>#REF!</v>
      </c>
      <c r="AA92" s="51" t="e">
        <f>#REF!-M92</f>
        <v>#REF!</v>
      </c>
      <c r="AB92" s="51">
        <f t="shared" si="42"/>
        <v>18293.449999999997</v>
      </c>
      <c r="AC92" s="2">
        <f t="shared" si="43"/>
        <v>146054.63999999998</v>
      </c>
      <c r="AD92" s="2" t="e">
        <f>#REF!-#REF!</f>
        <v>#REF!</v>
      </c>
      <c r="AE92" s="2" t="e">
        <f>#REF!-#REF!</f>
        <v>#REF!</v>
      </c>
      <c r="AF92" s="2">
        <f t="shared" si="44"/>
        <v>72229.989999999991</v>
      </c>
    </row>
    <row r="93" spans="1:33" s="2" customFormat="1" ht="40.299999999999997" x14ac:dyDescent="0.3">
      <c r="A93" s="16" t="s">
        <v>441</v>
      </c>
      <c r="B93" s="13"/>
      <c r="C93" s="11" t="s">
        <v>147</v>
      </c>
      <c r="D93" s="10" t="s">
        <v>58</v>
      </c>
      <c r="E93" s="13"/>
      <c r="F93" s="16" t="s">
        <v>116</v>
      </c>
      <c r="G93" s="13"/>
      <c r="H93" s="15">
        <f t="shared" si="39"/>
        <v>5204228.53</v>
      </c>
      <c r="I93" s="15">
        <v>3310282.91</v>
      </c>
      <c r="J93" s="18">
        <v>1893945.62</v>
      </c>
      <c r="K93" s="18">
        <f t="shared" ref="K93:N93" si="52">SUM(K94:K100)</f>
        <v>4966826.6400000006</v>
      </c>
      <c r="L93" s="18">
        <f t="shared" si="52"/>
        <v>3159152.43</v>
      </c>
      <c r="M93" s="18">
        <f t="shared" si="52"/>
        <v>0</v>
      </c>
      <c r="N93" s="18">
        <f t="shared" si="52"/>
        <v>1807674.2100000002</v>
      </c>
      <c r="O93" s="15">
        <f t="shared" si="38"/>
        <v>4223860.16</v>
      </c>
      <c r="P93" s="15">
        <v>3047775.22</v>
      </c>
      <c r="Q93" s="18">
        <v>1176084.94</v>
      </c>
      <c r="R93" s="19"/>
      <c r="Y93" s="20">
        <f t="shared" si="41"/>
        <v>237401.88999999966</v>
      </c>
      <c r="Z93" s="21" t="e">
        <f>#REF!-L93</f>
        <v>#REF!</v>
      </c>
      <c r="AA93" s="21" t="e">
        <f>#REF!-M93</f>
        <v>#REF!</v>
      </c>
      <c r="AB93" s="21">
        <f t="shared" si="42"/>
        <v>86271.409999999916</v>
      </c>
      <c r="AC93" s="2">
        <f t="shared" si="43"/>
        <v>980368.37000000011</v>
      </c>
      <c r="AD93" s="2" t="e">
        <f>#REF!-#REF!</f>
        <v>#REF!</v>
      </c>
      <c r="AE93" s="2" t="e">
        <f>#REF!-#REF!</f>
        <v>#REF!</v>
      </c>
      <c r="AF93" s="2">
        <f t="shared" si="44"/>
        <v>717860.68000000017</v>
      </c>
    </row>
    <row r="94" spans="1:33" s="2" customFormat="1" ht="40.299999999999997" x14ac:dyDescent="0.3">
      <c r="A94" s="11" t="s">
        <v>442</v>
      </c>
      <c r="B94" s="11" t="s">
        <v>443</v>
      </c>
      <c r="C94" s="11" t="s">
        <v>444</v>
      </c>
      <c r="D94" s="48" t="s">
        <v>445</v>
      </c>
      <c r="E94" s="11" t="s">
        <v>206</v>
      </c>
      <c r="F94" s="22" t="s">
        <v>277</v>
      </c>
      <c r="G94" s="11" t="s">
        <v>148</v>
      </c>
      <c r="H94" s="15">
        <f t="shared" si="39"/>
        <v>834849.65000000014</v>
      </c>
      <c r="I94" s="15">
        <v>772235.72000000009</v>
      </c>
      <c r="J94" s="29">
        <v>62613.93</v>
      </c>
      <c r="K94" s="30">
        <f>SUM(L94:N94)</f>
        <v>835464</v>
      </c>
      <c r="L94" s="30">
        <f>VLOOKUP($C94,'[1]Projektų sutarčių ataskaita (2'!$B$19:$AJ$126,33,FALSE)</f>
        <v>710144</v>
      </c>
      <c r="M94" s="30">
        <f>VLOOKUP($C94,'[1]Projektų sutarčių ataskaita (2'!$B$19:$AJ$126,34,FALSE)</f>
        <v>0</v>
      </c>
      <c r="N94" s="30">
        <f>VLOOKUP($C94,'[1]Projektų sutarčių ataskaita (2'!$B$19:$AJ$126,35,FALSE)</f>
        <v>125320</v>
      </c>
      <c r="O94" s="15">
        <f t="shared" si="38"/>
        <v>834849.65</v>
      </c>
      <c r="P94" s="15">
        <v>709621.8</v>
      </c>
      <c r="Q94" s="30">
        <v>125227.85</v>
      </c>
      <c r="R94" s="28" t="s">
        <v>446</v>
      </c>
      <c r="S94" s="26">
        <f>H94-K94</f>
        <v>-614.3499999998603</v>
      </c>
      <c r="U94" s="26" t="e">
        <f>#REF!-L94</f>
        <v>#REF!</v>
      </c>
      <c r="V94" s="26" t="e">
        <f>#REF!-M94</f>
        <v>#REF!</v>
      </c>
      <c r="W94" s="26">
        <f>J94-N94</f>
        <v>-62706.07</v>
      </c>
      <c r="Y94" s="20">
        <f t="shared" si="41"/>
        <v>-614.3499999998603</v>
      </c>
      <c r="Z94" s="21" t="e">
        <f>#REF!-L94</f>
        <v>#REF!</v>
      </c>
      <c r="AA94" s="21" t="e">
        <f>#REF!-M94</f>
        <v>#REF!</v>
      </c>
      <c r="AB94" s="21">
        <f t="shared" si="42"/>
        <v>-62706.07</v>
      </c>
      <c r="AC94" s="2">
        <f t="shared" si="43"/>
        <v>0</v>
      </c>
      <c r="AD94" s="2" t="e">
        <f>#REF!-#REF!</f>
        <v>#REF!</v>
      </c>
      <c r="AE94" s="41" t="e">
        <f>#REF!-#REF!</f>
        <v>#REF!</v>
      </c>
      <c r="AF94" s="41">
        <f t="shared" si="44"/>
        <v>-62613.920000000006</v>
      </c>
      <c r="AG94" s="41"/>
    </row>
    <row r="95" spans="1:33" s="2" customFormat="1" ht="40.299999999999997" x14ac:dyDescent="0.3">
      <c r="A95" s="11" t="s">
        <v>447</v>
      </c>
      <c r="B95" s="11" t="s">
        <v>448</v>
      </c>
      <c r="C95" s="11" t="s">
        <v>449</v>
      </c>
      <c r="D95" s="11" t="s">
        <v>450</v>
      </c>
      <c r="E95" s="11" t="s">
        <v>307</v>
      </c>
      <c r="F95" s="22" t="s">
        <v>277</v>
      </c>
      <c r="G95" s="11" t="s">
        <v>148</v>
      </c>
      <c r="H95" s="15">
        <f t="shared" si="39"/>
        <v>879927.06</v>
      </c>
      <c r="I95" s="15">
        <v>747938</v>
      </c>
      <c r="J95" s="23">
        <v>131989.06</v>
      </c>
      <c r="K95" s="24">
        <f t="shared" ref="K95:K100" si="53">SUM(L95:N95)</f>
        <v>879927.06</v>
      </c>
      <c r="L95" s="24">
        <f>VLOOKUP($C95,'[1]Projektų sutarčių ataskaita (2'!$B$19:$AJ$126,33,FALSE)</f>
        <v>747938</v>
      </c>
      <c r="M95" s="24">
        <f>VLOOKUP($C95,'[1]Projektų sutarčių ataskaita (2'!$B$19:$AJ$126,34,FALSE)</f>
        <v>0</v>
      </c>
      <c r="N95" s="24">
        <f>VLOOKUP($C95,'[1]Projektų sutarčių ataskaita (2'!$B$19:$AJ$126,35,FALSE)</f>
        <v>131989.06</v>
      </c>
      <c r="O95" s="15">
        <f t="shared" si="38"/>
        <v>879927.06</v>
      </c>
      <c r="P95" s="15">
        <v>747938</v>
      </c>
      <c r="Q95" s="24">
        <v>131989.06</v>
      </c>
      <c r="R95" s="28"/>
      <c r="S95" s="26">
        <f>H95-O95</f>
        <v>0</v>
      </c>
      <c r="U95" s="26" t="e">
        <f>#REF!-#REF!</f>
        <v>#REF!</v>
      </c>
      <c r="V95" s="26">
        <f>J95-Q95</f>
        <v>0</v>
      </c>
      <c r="Y95" s="20">
        <f t="shared" si="41"/>
        <v>0</v>
      </c>
      <c r="Z95" s="21" t="e">
        <f>#REF!-L95</f>
        <v>#REF!</v>
      </c>
      <c r="AA95" s="21" t="e">
        <f>#REF!-M95</f>
        <v>#REF!</v>
      </c>
      <c r="AB95" s="21">
        <f t="shared" si="42"/>
        <v>0</v>
      </c>
      <c r="AC95" s="2">
        <f t="shared" si="43"/>
        <v>0</v>
      </c>
      <c r="AD95" s="2" t="e">
        <f>#REF!-#REF!</f>
        <v>#REF!</v>
      </c>
      <c r="AE95" s="2" t="e">
        <f>#REF!-#REF!</f>
        <v>#REF!</v>
      </c>
      <c r="AF95" s="2">
        <f t="shared" si="44"/>
        <v>0</v>
      </c>
    </row>
    <row r="96" spans="1:33" s="2" customFormat="1" ht="40.299999999999997" x14ac:dyDescent="0.3">
      <c r="A96" s="11" t="s">
        <v>451</v>
      </c>
      <c r="B96" s="11" t="s">
        <v>452</v>
      </c>
      <c r="C96" s="11" t="s">
        <v>453</v>
      </c>
      <c r="D96" s="11" t="s">
        <v>454</v>
      </c>
      <c r="E96" s="11" t="s">
        <v>307</v>
      </c>
      <c r="F96" s="22" t="s">
        <v>147</v>
      </c>
      <c r="G96" s="11" t="s">
        <v>193</v>
      </c>
      <c r="H96" s="15">
        <f t="shared" si="39"/>
        <v>1164021.72</v>
      </c>
      <c r="I96" s="15">
        <v>293388.42</v>
      </c>
      <c r="J96" s="23">
        <v>870633.3</v>
      </c>
      <c r="K96" s="24">
        <f t="shared" si="53"/>
        <v>863029.29</v>
      </c>
      <c r="L96" s="24">
        <f>VLOOKUP($C96,'[1]Projektų sutarčių ataskaita (2'!$B$19:$AJ$126,33,FALSE)</f>
        <v>250299</v>
      </c>
      <c r="M96" s="24">
        <f>VLOOKUP($C96,'[1]Projektų sutarčių ataskaita (2'!$B$19:$AJ$126,34,FALSE)</f>
        <v>0</v>
      </c>
      <c r="N96" s="24">
        <f>VLOOKUP($C96,'[1]Projektų sutarčių ataskaita (2'!$B$19:$AJ$126,35,FALSE)</f>
        <v>612730.29</v>
      </c>
      <c r="O96" s="15">
        <f t="shared" si="38"/>
        <v>244477.75</v>
      </c>
      <c r="P96" s="15">
        <v>207580.45</v>
      </c>
      <c r="Q96" s="24">
        <v>36897.300000000003</v>
      </c>
      <c r="R96" s="28" t="s">
        <v>295</v>
      </c>
      <c r="S96" s="26">
        <f>H96-K96</f>
        <v>300992.42999999993</v>
      </c>
      <c r="U96" s="26" t="e">
        <f>#REF!-L96</f>
        <v>#REF!</v>
      </c>
      <c r="V96" s="26" t="e">
        <f>#REF!-M96</f>
        <v>#REF!</v>
      </c>
      <c r="W96" s="26">
        <f>J96-N96</f>
        <v>257903.01</v>
      </c>
      <c r="Y96" s="33">
        <f t="shared" si="41"/>
        <v>300992.42999999993</v>
      </c>
      <c r="Z96" s="34" t="e">
        <f>#REF!-L96</f>
        <v>#REF!</v>
      </c>
      <c r="AA96" s="34" t="e">
        <f>#REF!-M96</f>
        <v>#REF!</v>
      </c>
      <c r="AB96" s="34">
        <f t="shared" si="42"/>
        <v>257903.01</v>
      </c>
      <c r="AC96" s="2">
        <f t="shared" si="43"/>
        <v>919543.97</v>
      </c>
      <c r="AD96" s="2" t="e">
        <f>#REF!-#REF!</f>
        <v>#REF!</v>
      </c>
      <c r="AE96" s="2" t="e">
        <f>#REF!-#REF!</f>
        <v>#REF!</v>
      </c>
      <c r="AF96" s="2">
        <f t="shared" si="44"/>
        <v>833736</v>
      </c>
    </row>
    <row r="97" spans="1:32" s="2" customFormat="1" ht="40.299999999999997" x14ac:dyDescent="0.3">
      <c r="A97" s="11" t="s">
        <v>455</v>
      </c>
      <c r="B97" s="11" t="s">
        <v>456</v>
      </c>
      <c r="C97" s="11" t="s">
        <v>457</v>
      </c>
      <c r="D97" s="11" t="s">
        <v>458</v>
      </c>
      <c r="E97" s="11" t="s">
        <v>175</v>
      </c>
      <c r="F97" s="22" t="s">
        <v>147</v>
      </c>
      <c r="G97" s="11" t="s">
        <v>148</v>
      </c>
      <c r="H97" s="15">
        <f t="shared" si="39"/>
        <v>217550.19999999998</v>
      </c>
      <c r="I97" s="15">
        <v>158991.24</v>
      </c>
      <c r="J97" s="23">
        <v>58558.96</v>
      </c>
      <c r="K97" s="24">
        <f t="shared" si="53"/>
        <v>274817.98</v>
      </c>
      <c r="L97" s="24">
        <f>VLOOKUP($C97,'[1]Projektų sutarčių ataskaita (2'!$B$19:$AJ$126,33,FALSE)</f>
        <v>200844</v>
      </c>
      <c r="M97" s="24">
        <f>VLOOKUP($C97,'[1]Projektų sutarčių ataskaita (2'!$B$19:$AJ$126,34,FALSE)</f>
        <v>0</v>
      </c>
      <c r="N97" s="24">
        <f>VLOOKUP($C97,'[1]Projektų sutarčių ataskaita (2'!$B$19:$AJ$126,35,FALSE)</f>
        <v>73973.98</v>
      </c>
      <c r="O97" s="15">
        <f t="shared" si="38"/>
        <v>217550.19999999998</v>
      </c>
      <c r="P97" s="15">
        <v>158991.24</v>
      </c>
      <c r="Q97" s="24">
        <v>58558.96</v>
      </c>
      <c r="R97" s="25"/>
      <c r="S97" s="26">
        <f>H97-O97</f>
        <v>0</v>
      </c>
      <c r="U97" s="26" t="e">
        <f>#REF!-#REF!</f>
        <v>#REF!</v>
      </c>
      <c r="V97" s="26">
        <f>J97-Q97</f>
        <v>0</v>
      </c>
      <c r="Y97" s="20">
        <f t="shared" si="41"/>
        <v>-57267.78</v>
      </c>
      <c r="Z97" s="21" t="e">
        <f>#REF!-L97</f>
        <v>#REF!</v>
      </c>
      <c r="AA97" s="21" t="e">
        <f>#REF!-M97</f>
        <v>#REF!</v>
      </c>
      <c r="AB97" s="21">
        <f t="shared" si="42"/>
        <v>-15415.019999999997</v>
      </c>
      <c r="AC97" s="2">
        <f t="shared" si="43"/>
        <v>0</v>
      </c>
      <c r="AD97" s="2" t="e">
        <f>#REF!-#REF!</f>
        <v>#REF!</v>
      </c>
      <c r="AE97" s="2" t="e">
        <f>#REF!-#REF!</f>
        <v>#REF!</v>
      </c>
      <c r="AF97" s="2">
        <f t="shared" si="44"/>
        <v>0</v>
      </c>
    </row>
    <row r="98" spans="1:32" s="2" customFormat="1" ht="40.299999999999997" x14ac:dyDescent="0.3">
      <c r="A98" s="11" t="s">
        <v>459</v>
      </c>
      <c r="B98" s="11" t="s">
        <v>460</v>
      </c>
      <c r="C98" s="11" t="s">
        <v>461</v>
      </c>
      <c r="D98" s="11" t="s">
        <v>462</v>
      </c>
      <c r="E98" s="11" t="s">
        <v>146</v>
      </c>
      <c r="F98" s="22" t="s">
        <v>277</v>
      </c>
      <c r="G98" s="11" t="s">
        <v>193</v>
      </c>
      <c r="H98" s="15">
        <f t="shared" si="39"/>
        <v>862617.59999999998</v>
      </c>
      <c r="I98" s="15">
        <v>346184.1</v>
      </c>
      <c r="J98" s="23">
        <v>516433.5</v>
      </c>
      <c r="K98" s="24">
        <f t="shared" si="53"/>
        <v>862617.59999999998</v>
      </c>
      <c r="L98" s="24">
        <f>VLOOKUP($C98,'[1]Projektų sutarčių ataskaita (2'!$B$19:$AJ$126,33,FALSE)</f>
        <v>346184.1</v>
      </c>
      <c r="M98" s="24">
        <f>VLOOKUP($C98,'[1]Projektų sutarčių ataskaita (2'!$B$19:$AJ$126,34,FALSE)</f>
        <v>0</v>
      </c>
      <c r="N98" s="24">
        <f>VLOOKUP($C98,'[1]Projektų sutarčių ataskaita (2'!$B$19:$AJ$126,35,FALSE)</f>
        <v>516433.5</v>
      </c>
      <c r="O98" s="15">
        <f t="shared" si="38"/>
        <v>862617.59999999998</v>
      </c>
      <c r="P98" s="15">
        <v>346184.1</v>
      </c>
      <c r="Q98" s="24">
        <v>516433.5</v>
      </c>
      <c r="R98" s="28"/>
      <c r="S98" s="26">
        <f>H98-K98</f>
        <v>0</v>
      </c>
      <c r="U98" s="26" t="e">
        <f>#REF!-L98</f>
        <v>#REF!</v>
      </c>
      <c r="V98" s="26" t="e">
        <f>#REF!-M98</f>
        <v>#REF!</v>
      </c>
      <c r="W98" s="26">
        <f>J98-N98</f>
        <v>0</v>
      </c>
      <c r="Y98" s="20">
        <f t="shared" si="41"/>
        <v>0</v>
      </c>
      <c r="Z98" s="21" t="e">
        <f>#REF!-L98</f>
        <v>#REF!</v>
      </c>
      <c r="AA98" s="21" t="e">
        <f>#REF!-M98</f>
        <v>#REF!</v>
      </c>
      <c r="AB98" s="21">
        <f t="shared" si="42"/>
        <v>0</v>
      </c>
      <c r="AC98" s="2">
        <f t="shared" si="43"/>
        <v>0</v>
      </c>
      <c r="AD98" s="2" t="e">
        <f>#REF!-#REF!</f>
        <v>#REF!</v>
      </c>
      <c r="AE98" s="2" t="e">
        <f>#REF!-#REF!</f>
        <v>#REF!</v>
      </c>
      <c r="AF98" s="2">
        <f t="shared" si="44"/>
        <v>0</v>
      </c>
    </row>
    <row r="99" spans="1:32" s="2" customFormat="1" ht="53.75" x14ac:dyDescent="0.3">
      <c r="A99" s="11" t="s">
        <v>463</v>
      </c>
      <c r="B99" s="11" t="s">
        <v>464</v>
      </c>
      <c r="C99" s="11" t="s">
        <v>465</v>
      </c>
      <c r="D99" s="11" t="s">
        <v>466</v>
      </c>
      <c r="E99" s="11" t="s">
        <v>192</v>
      </c>
      <c r="F99" s="22" t="s">
        <v>277</v>
      </c>
      <c r="G99" s="11" t="s">
        <v>148</v>
      </c>
      <c r="H99" s="15">
        <f t="shared" si="39"/>
        <v>924590.81</v>
      </c>
      <c r="I99" s="15">
        <v>785902.18</v>
      </c>
      <c r="J99" s="23">
        <v>138688.63</v>
      </c>
      <c r="K99" s="24">
        <f t="shared" si="53"/>
        <v>930299.22</v>
      </c>
      <c r="L99" s="24">
        <f>VLOOKUP($C99,'[1]Projektų sutarčių ataskaita (2'!$B$19:$AJ$126,33,FALSE)</f>
        <v>790754.33</v>
      </c>
      <c r="M99" s="24">
        <f>VLOOKUP($C99,'[1]Projektų sutarčių ataskaita (2'!$B$19:$AJ$126,34,FALSE)</f>
        <v>0</v>
      </c>
      <c r="N99" s="24">
        <f>VLOOKUP($C99,'[1]Projektų sutarčių ataskaita (2'!$B$19:$AJ$126,35,FALSE)</f>
        <v>139544.89000000001</v>
      </c>
      <c r="O99" s="15">
        <f t="shared" si="38"/>
        <v>924590.81</v>
      </c>
      <c r="P99" s="15">
        <v>785902.18</v>
      </c>
      <c r="Q99" s="24">
        <v>138688.63</v>
      </c>
      <c r="R99" s="28"/>
      <c r="S99" s="26">
        <f>H99-K99</f>
        <v>-5708.4099999999162</v>
      </c>
      <c r="U99" s="26" t="e">
        <f>#REF!-L99</f>
        <v>#REF!</v>
      </c>
      <c r="V99" s="26" t="e">
        <f>#REF!-M99</f>
        <v>#REF!</v>
      </c>
      <c r="W99" s="26">
        <f>J99-N99</f>
        <v>-856.26000000000931</v>
      </c>
      <c r="Y99" s="20">
        <f t="shared" si="41"/>
        <v>-5708.4099999999162</v>
      </c>
      <c r="Z99" s="21" t="e">
        <f>#REF!-L99</f>
        <v>#REF!</v>
      </c>
      <c r="AA99" s="21" t="e">
        <f>#REF!-M99</f>
        <v>#REF!</v>
      </c>
      <c r="AB99" s="21">
        <f t="shared" si="42"/>
        <v>-856.26000000000931</v>
      </c>
      <c r="AC99" s="2">
        <f t="shared" si="43"/>
        <v>0</v>
      </c>
      <c r="AD99" s="2" t="e">
        <f>#REF!-#REF!</f>
        <v>#REF!</v>
      </c>
      <c r="AE99" s="2" t="e">
        <f>#REF!-#REF!</f>
        <v>#REF!</v>
      </c>
      <c r="AF99" s="2">
        <f t="shared" si="44"/>
        <v>0</v>
      </c>
    </row>
    <row r="100" spans="1:32" s="2" customFormat="1" ht="40.299999999999997" x14ac:dyDescent="0.3">
      <c r="A100" s="11" t="s">
        <v>467</v>
      </c>
      <c r="B100" s="11" t="s">
        <v>468</v>
      </c>
      <c r="C100" s="11" t="s">
        <v>469</v>
      </c>
      <c r="D100" s="11" t="s">
        <v>470</v>
      </c>
      <c r="E100" s="11" t="s">
        <v>146</v>
      </c>
      <c r="F100" s="22" t="s">
        <v>147</v>
      </c>
      <c r="G100" s="11" t="s">
        <v>193</v>
      </c>
      <c r="H100" s="15">
        <f t="shared" si="39"/>
        <v>320671.49</v>
      </c>
      <c r="I100" s="15">
        <v>205643.25</v>
      </c>
      <c r="J100" s="23">
        <v>115028.24</v>
      </c>
      <c r="K100" s="24">
        <f t="shared" si="53"/>
        <v>320671.49</v>
      </c>
      <c r="L100" s="24">
        <f>VLOOKUP($C100,'[1]Projektų sutarčių ataskaita (2'!$B$19:$AJ$126,33,FALSE)</f>
        <v>112989</v>
      </c>
      <c r="M100" s="24">
        <f>VLOOKUP($C100,'[1]Projektų sutarčių ataskaita (2'!$B$19:$AJ$126,34,FALSE)</f>
        <v>0</v>
      </c>
      <c r="N100" s="24">
        <f>VLOOKUP($C100,'[1]Projektų sutarčių ataskaita (2'!$B$19:$AJ$126,35,FALSE)</f>
        <v>207682.49</v>
      </c>
      <c r="O100" s="15">
        <f t="shared" si="38"/>
        <v>259847.09000000003</v>
      </c>
      <c r="P100" s="15">
        <v>91557.45</v>
      </c>
      <c r="Q100" s="24">
        <v>168289.64</v>
      </c>
      <c r="R100" s="28" t="s">
        <v>295</v>
      </c>
      <c r="S100" s="26">
        <f>H100-K100</f>
        <v>0</v>
      </c>
      <c r="U100" s="26" t="e">
        <f>#REF!-L100</f>
        <v>#REF!</v>
      </c>
      <c r="V100" s="26" t="e">
        <f>#REF!-M100</f>
        <v>#REF!</v>
      </c>
      <c r="W100" s="26">
        <f>J100-N100</f>
        <v>-92654.249999999985</v>
      </c>
      <c r="Y100" s="33">
        <f t="shared" si="41"/>
        <v>0</v>
      </c>
      <c r="Z100" s="34" t="e">
        <f>#REF!-L100</f>
        <v>#REF!</v>
      </c>
      <c r="AA100" s="34" t="e">
        <f>#REF!-M100</f>
        <v>#REF!</v>
      </c>
      <c r="AB100" s="34">
        <f t="shared" si="42"/>
        <v>-92654.249999999985</v>
      </c>
      <c r="AC100" s="2">
        <f t="shared" si="43"/>
        <v>60824.399999999965</v>
      </c>
      <c r="AD100" s="2" t="e">
        <f>#REF!-#REF!</f>
        <v>#REF!</v>
      </c>
      <c r="AE100" s="2" t="e">
        <f>#REF!-#REF!</f>
        <v>#REF!</v>
      </c>
      <c r="AF100" s="2">
        <f t="shared" si="44"/>
        <v>-53261.400000000009</v>
      </c>
    </row>
    <row r="101" spans="1:32" s="2" customFormat="1" ht="26.9" x14ac:dyDescent="0.3">
      <c r="A101" s="16" t="s">
        <v>63</v>
      </c>
      <c r="B101" s="13"/>
      <c r="C101" s="11" t="s">
        <v>147</v>
      </c>
      <c r="D101" s="10" t="s">
        <v>471</v>
      </c>
      <c r="E101" s="13"/>
      <c r="F101" s="16" t="s">
        <v>116</v>
      </c>
      <c r="G101" s="13"/>
      <c r="H101" s="15">
        <f t="shared" si="39"/>
        <v>13217226.420000002</v>
      </c>
      <c r="I101" s="15">
        <v>11019628.620000001</v>
      </c>
      <c r="J101" s="46">
        <f t="shared" ref="J101:N101" si="54">J102</f>
        <v>2197597.8000000003</v>
      </c>
      <c r="K101" s="46">
        <f t="shared" si="54"/>
        <v>13251258.639999999</v>
      </c>
      <c r="L101" s="46">
        <f t="shared" si="54"/>
        <v>10655234.51</v>
      </c>
      <c r="M101" s="46">
        <f t="shared" si="54"/>
        <v>427480.1</v>
      </c>
      <c r="N101" s="46">
        <f t="shared" si="54"/>
        <v>2168544.0299999998</v>
      </c>
      <c r="O101" s="15">
        <f t="shared" si="38"/>
        <v>10338524.249999998</v>
      </c>
      <c r="P101" s="15">
        <v>8847933.0599999987</v>
      </c>
      <c r="Q101" s="46">
        <v>1490591.1899999997</v>
      </c>
      <c r="R101" s="15"/>
      <c r="Y101" s="20">
        <f t="shared" si="41"/>
        <v>-34032.219999996945</v>
      </c>
      <c r="Z101" s="21" t="e">
        <f>#REF!-L101</f>
        <v>#REF!</v>
      </c>
      <c r="AA101" s="21" t="e">
        <f>#REF!-M101</f>
        <v>#REF!</v>
      </c>
      <c r="AB101" s="21">
        <f t="shared" si="42"/>
        <v>29053.770000000484</v>
      </c>
      <c r="AC101" s="2">
        <f t="shared" si="43"/>
        <v>2878702.1700000037</v>
      </c>
      <c r="AD101" s="2" t="e">
        <f>#REF!-#REF!</f>
        <v>#REF!</v>
      </c>
      <c r="AE101" s="2" t="e">
        <f>#REF!-#REF!</f>
        <v>#REF!</v>
      </c>
      <c r="AF101" s="2">
        <f t="shared" si="44"/>
        <v>707006.61000000057</v>
      </c>
    </row>
    <row r="102" spans="1:32" s="2" customFormat="1" ht="40.299999999999997" x14ac:dyDescent="0.3">
      <c r="A102" s="16" t="s">
        <v>64</v>
      </c>
      <c r="B102" s="13"/>
      <c r="C102" s="11" t="s">
        <v>147</v>
      </c>
      <c r="D102" s="10" t="s">
        <v>472</v>
      </c>
      <c r="E102" s="13"/>
      <c r="F102" s="16" t="s">
        <v>116</v>
      </c>
      <c r="G102" s="13"/>
      <c r="H102" s="15">
        <f t="shared" si="39"/>
        <v>13217226.420000002</v>
      </c>
      <c r="I102" s="15">
        <v>11019628.620000001</v>
      </c>
      <c r="J102" s="46">
        <f t="shared" ref="J102:N102" si="55">J103+J122+J148+J161</f>
        <v>2197597.8000000003</v>
      </c>
      <c r="K102" s="46">
        <f t="shared" si="55"/>
        <v>13251258.639999999</v>
      </c>
      <c r="L102" s="46">
        <f t="shared" si="55"/>
        <v>10655234.51</v>
      </c>
      <c r="M102" s="46">
        <f t="shared" si="55"/>
        <v>427480.1</v>
      </c>
      <c r="N102" s="46">
        <f t="shared" si="55"/>
        <v>2168544.0299999998</v>
      </c>
      <c r="O102" s="15">
        <f t="shared" si="38"/>
        <v>10338524.249999998</v>
      </c>
      <c r="P102" s="15">
        <v>8847933.0599999987</v>
      </c>
      <c r="Q102" s="46">
        <v>1490591.1899999997</v>
      </c>
      <c r="R102" s="15"/>
      <c r="Y102" s="20">
        <f t="shared" si="41"/>
        <v>-34032.219999996945</v>
      </c>
      <c r="Z102" s="21" t="e">
        <f>#REF!-L102</f>
        <v>#REF!</v>
      </c>
      <c r="AA102" s="21" t="e">
        <f>#REF!-M102</f>
        <v>#REF!</v>
      </c>
      <c r="AB102" s="21">
        <f t="shared" si="42"/>
        <v>29053.770000000484</v>
      </c>
      <c r="AC102" s="2">
        <f t="shared" si="43"/>
        <v>2878702.1700000037</v>
      </c>
      <c r="AD102" s="2" t="e">
        <f>#REF!-#REF!</f>
        <v>#REF!</v>
      </c>
      <c r="AE102" s="2" t="e">
        <f>#REF!-#REF!</f>
        <v>#REF!</v>
      </c>
      <c r="AF102" s="2">
        <f t="shared" si="44"/>
        <v>707006.61000000057</v>
      </c>
    </row>
    <row r="103" spans="1:32" s="2" customFormat="1" ht="80.599999999999994" x14ac:dyDescent="0.3">
      <c r="A103" s="16" t="s">
        <v>65</v>
      </c>
      <c r="B103" s="13"/>
      <c r="C103" s="11" t="s">
        <v>147</v>
      </c>
      <c r="D103" s="10" t="s">
        <v>66</v>
      </c>
      <c r="E103" s="13"/>
      <c r="F103" s="16" t="s">
        <v>116</v>
      </c>
      <c r="G103" s="13"/>
      <c r="H103" s="15">
        <f t="shared" si="39"/>
        <v>5273130.49</v>
      </c>
      <c r="I103" s="15">
        <v>4366976.9800000004</v>
      </c>
      <c r="J103" s="46">
        <f t="shared" ref="J103:N103" si="56">J104+J110+J116</f>
        <v>906153.51000000013</v>
      </c>
      <c r="K103" s="46">
        <f t="shared" si="56"/>
        <v>5262921.7399999993</v>
      </c>
      <c r="L103" s="46">
        <f t="shared" si="56"/>
        <v>4162111.69</v>
      </c>
      <c r="M103" s="46">
        <f t="shared" si="56"/>
        <v>217875.99</v>
      </c>
      <c r="N103" s="46">
        <f t="shared" si="56"/>
        <v>882934.05999999994</v>
      </c>
      <c r="O103" s="15">
        <f t="shared" si="38"/>
        <v>3648378.9699999997</v>
      </c>
      <c r="P103" s="15">
        <v>3165033.96</v>
      </c>
      <c r="Q103" s="46">
        <v>483345.01</v>
      </c>
      <c r="R103" s="15"/>
      <c r="Y103" s="20">
        <f t="shared" si="41"/>
        <v>10208.750000000931</v>
      </c>
      <c r="Z103" s="21" t="e">
        <f>#REF!-L103</f>
        <v>#REF!</v>
      </c>
      <c r="AA103" s="21" t="e">
        <f>#REF!-M103</f>
        <v>#REF!</v>
      </c>
      <c r="AB103" s="21">
        <f t="shared" si="42"/>
        <v>23219.450000000186</v>
      </c>
      <c r="AC103" s="2">
        <f t="shared" si="43"/>
        <v>1624751.5200000005</v>
      </c>
      <c r="AD103" s="2" t="e">
        <f>#REF!-#REF!</f>
        <v>#REF!</v>
      </c>
      <c r="AE103" s="2" t="e">
        <f>#REF!-#REF!</f>
        <v>#REF!</v>
      </c>
      <c r="AF103" s="2">
        <f t="shared" si="44"/>
        <v>422808.50000000012</v>
      </c>
    </row>
    <row r="104" spans="1:32" s="2" customFormat="1" ht="40.299999999999997" x14ac:dyDescent="0.3">
      <c r="A104" s="16" t="s">
        <v>473</v>
      </c>
      <c r="B104" s="13"/>
      <c r="C104" s="11" t="s">
        <v>147</v>
      </c>
      <c r="D104" s="10" t="s">
        <v>67</v>
      </c>
      <c r="E104" s="13"/>
      <c r="F104" s="16" t="s">
        <v>116</v>
      </c>
      <c r="G104" s="13"/>
      <c r="H104" s="15">
        <f t="shared" si="39"/>
        <v>1830597.9700000002</v>
      </c>
      <c r="I104" s="15">
        <v>1415167.31</v>
      </c>
      <c r="J104" s="18">
        <f>SUM(J105:J109)</f>
        <v>415430.66000000003</v>
      </c>
      <c r="K104" s="18">
        <f t="shared" ref="K104:N104" si="57">SUM(K105:K109)</f>
        <v>1763857.78</v>
      </c>
      <c r="L104" s="18">
        <f t="shared" si="57"/>
        <v>1308945.46</v>
      </c>
      <c r="M104" s="18">
        <f t="shared" si="57"/>
        <v>110766.84999999999</v>
      </c>
      <c r="N104" s="18">
        <f t="shared" si="57"/>
        <v>344145.47</v>
      </c>
      <c r="O104" s="15">
        <f t="shared" ref="O104:O135" si="58">P104+Q104</f>
        <v>1004781.1200000001</v>
      </c>
      <c r="P104" s="15">
        <v>934009.56</v>
      </c>
      <c r="Q104" s="18">
        <v>70771.56</v>
      </c>
      <c r="R104" s="19"/>
      <c r="Y104" s="20">
        <f t="shared" si="41"/>
        <v>66740.190000000177</v>
      </c>
      <c r="Z104" s="21" t="e">
        <f>#REF!-L104</f>
        <v>#REF!</v>
      </c>
      <c r="AA104" s="21" t="e">
        <f>#REF!-M104</f>
        <v>#REF!</v>
      </c>
      <c r="AB104" s="21">
        <f t="shared" si="42"/>
        <v>71285.190000000061</v>
      </c>
      <c r="AC104" s="2">
        <f t="shared" si="43"/>
        <v>825816.85000000009</v>
      </c>
      <c r="AD104" s="2" t="e">
        <f>#REF!-#REF!</f>
        <v>#REF!</v>
      </c>
      <c r="AE104" s="2" t="e">
        <f>#REF!-#REF!</f>
        <v>#REF!</v>
      </c>
      <c r="AF104" s="2">
        <f t="shared" si="44"/>
        <v>344659.10000000003</v>
      </c>
    </row>
    <row r="105" spans="1:32" s="2" customFormat="1" ht="58.2" customHeight="1" x14ac:dyDescent="0.3">
      <c r="A105" s="11" t="s">
        <v>474</v>
      </c>
      <c r="B105" s="11" t="s">
        <v>475</v>
      </c>
      <c r="C105" s="11" t="s">
        <v>476</v>
      </c>
      <c r="D105" s="11" t="s">
        <v>477</v>
      </c>
      <c r="E105" s="11" t="s">
        <v>206</v>
      </c>
      <c r="F105" s="22" t="s">
        <v>147</v>
      </c>
      <c r="G105" s="11" t="s">
        <v>193</v>
      </c>
      <c r="H105" s="15">
        <f t="shared" si="39"/>
        <v>295969.16000000003</v>
      </c>
      <c r="I105" s="15">
        <v>273771.40000000002</v>
      </c>
      <c r="J105" s="23">
        <v>22197.759999999998</v>
      </c>
      <c r="K105" s="24">
        <f>SUM(L105:N105)</f>
        <v>323865.15000000002</v>
      </c>
      <c r="L105" s="24">
        <f>VLOOKUP($C105,'[1]Projektų sutarčių ataskaita (2'!$B$19:$AJ$126,33,FALSE)</f>
        <v>251574.64</v>
      </c>
      <c r="M105" s="24">
        <f>VLOOKUP($C105,'[1]Projektų sutarčių ataskaita (2'!$B$19:$AJ$126,34,FALSE)</f>
        <v>22196.76</v>
      </c>
      <c r="N105" s="24">
        <f>VLOOKUP($C105,'[1]Projektų sutarčių ataskaita (2'!$B$19:$AJ$126,35,FALSE)</f>
        <v>50093.75</v>
      </c>
      <c r="O105" s="15">
        <f t="shared" si="58"/>
        <v>77014.14</v>
      </c>
      <c r="P105" s="15">
        <v>75826.210000000006</v>
      </c>
      <c r="Q105" s="30">
        <v>1187.93</v>
      </c>
      <c r="R105" s="37" t="s">
        <v>260</v>
      </c>
      <c r="S105" s="26">
        <f>H105-K105</f>
        <v>-27895.989999999991</v>
      </c>
      <c r="U105" s="26" t="e">
        <f>#REF!-L105</f>
        <v>#REF!</v>
      </c>
      <c r="V105" s="26" t="e">
        <f>#REF!-M105</f>
        <v>#REF!</v>
      </c>
      <c r="W105" s="26">
        <f>J105-N105</f>
        <v>-27895.99</v>
      </c>
      <c r="Y105" s="38">
        <f t="shared" si="41"/>
        <v>-27895.989999999991</v>
      </c>
      <c r="Z105" s="39" t="e">
        <f>#REF!-L105</f>
        <v>#REF!</v>
      </c>
      <c r="AA105" s="39" t="e">
        <f>#REF!-M105</f>
        <v>#REF!</v>
      </c>
      <c r="AB105" s="39">
        <f t="shared" si="42"/>
        <v>-27895.99</v>
      </c>
      <c r="AC105" s="2">
        <f t="shared" si="43"/>
        <v>218955.02000000002</v>
      </c>
      <c r="AD105" s="2" t="e">
        <f>#REF!-#REF!</f>
        <v>#REF!</v>
      </c>
      <c r="AE105" s="2" t="e">
        <f>#REF!-#REF!</f>
        <v>#REF!</v>
      </c>
      <c r="AF105" s="2">
        <f t="shared" si="44"/>
        <v>21009.829999999998</v>
      </c>
    </row>
    <row r="106" spans="1:32" s="2" customFormat="1" ht="53.75" x14ac:dyDescent="0.3">
      <c r="A106" s="11" t="s">
        <v>478</v>
      </c>
      <c r="B106" s="11" t="s">
        <v>479</v>
      </c>
      <c r="C106" s="11" t="s">
        <v>480</v>
      </c>
      <c r="D106" s="11" t="s">
        <v>481</v>
      </c>
      <c r="E106" s="11" t="s">
        <v>175</v>
      </c>
      <c r="F106" s="22" t="s">
        <v>147</v>
      </c>
      <c r="G106" s="11" t="s">
        <v>148</v>
      </c>
      <c r="H106" s="15">
        <f t="shared" si="39"/>
        <v>101939.56</v>
      </c>
      <c r="I106" s="15">
        <v>94294.080000000002</v>
      </c>
      <c r="J106" s="23">
        <v>7645.4800000000005</v>
      </c>
      <c r="K106" s="24">
        <f t="shared" ref="K106:K109" si="59">SUM(L106:N106)</f>
        <v>106845.41</v>
      </c>
      <c r="L106" s="24">
        <f>VLOOKUP($C106,'[1]Projektų sutarčių ataskaita (2'!$B$19:$AJ$126,33,FALSE)</f>
        <v>90818</v>
      </c>
      <c r="M106" s="24">
        <f>VLOOKUP($C106,'[1]Projektų sutarčių ataskaita (2'!$B$19:$AJ$126,34,FALSE)</f>
        <v>8014</v>
      </c>
      <c r="N106" s="24">
        <f>VLOOKUP($C106,'[1]Projektų sutarčių ataskaita (2'!$B$19:$AJ$126,35,FALSE)</f>
        <v>8013.41</v>
      </c>
      <c r="O106" s="15">
        <f t="shared" si="58"/>
        <v>101939.56</v>
      </c>
      <c r="P106" s="15">
        <v>94294.080000000002</v>
      </c>
      <c r="Q106" s="24">
        <v>7645.48</v>
      </c>
      <c r="R106" s="28"/>
      <c r="S106" s="26">
        <f>H106-O106</f>
        <v>0</v>
      </c>
      <c r="U106" s="26" t="e">
        <f>#REF!-#REF!</f>
        <v>#REF!</v>
      </c>
      <c r="V106" s="26">
        <f>J106-Q106</f>
        <v>0</v>
      </c>
      <c r="Y106" s="20"/>
      <c r="Z106" s="21"/>
      <c r="AA106" s="21"/>
      <c r="AB106" s="21"/>
      <c r="AC106" s="2">
        <f t="shared" si="43"/>
        <v>0</v>
      </c>
      <c r="AD106" s="2" t="e">
        <f>#REF!-#REF!</f>
        <v>#REF!</v>
      </c>
      <c r="AE106" s="2" t="e">
        <f>#REF!-#REF!</f>
        <v>#REF!</v>
      </c>
      <c r="AF106" s="2">
        <f t="shared" si="44"/>
        <v>0</v>
      </c>
    </row>
    <row r="107" spans="1:32" s="2" customFormat="1" ht="53.75" x14ac:dyDescent="0.3">
      <c r="A107" s="11" t="s">
        <v>482</v>
      </c>
      <c r="B107" s="11" t="s">
        <v>483</v>
      </c>
      <c r="C107" s="11" t="s">
        <v>484</v>
      </c>
      <c r="D107" s="11" t="s">
        <v>485</v>
      </c>
      <c r="E107" s="11" t="s">
        <v>307</v>
      </c>
      <c r="F107" s="22" t="s">
        <v>147</v>
      </c>
      <c r="G107" s="11" t="s">
        <v>193</v>
      </c>
      <c r="H107" s="15">
        <f t="shared" si="39"/>
        <v>1073040.9099999999</v>
      </c>
      <c r="I107" s="15">
        <v>714427.90999999992</v>
      </c>
      <c r="J107" s="23">
        <v>358613</v>
      </c>
      <c r="K107" s="24">
        <f t="shared" si="59"/>
        <v>973491.22</v>
      </c>
      <c r="L107" s="24">
        <f>VLOOKUP($C107,'[1]Projektų sutarčių ataskaita (2'!$B$19:$AJ$126,33,FALSE)</f>
        <v>660845.81999999995</v>
      </c>
      <c r="M107" s="24">
        <f>VLOOKUP($C107,'[1]Projektų sutarčių ataskaita (2'!$B$19:$AJ$126,34,FALSE)</f>
        <v>53582.09</v>
      </c>
      <c r="N107" s="24">
        <f>VLOOKUP($C107,'[1]Projektų sutarčių ataskaita (2'!$B$19:$AJ$126,35,FALSE)</f>
        <v>259063.31</v>
      </c>
      <c r="O107" s="15">
        <f t="shared" si="58"/>
        <v>466179.07999999996</v>
      </c>
      <c r="P107" s="15">
        <v>431215.35</v>
      </c>
      <c r="Q107" s="24">
        <v>34963.730000000003</v>
      </c>
      <c r="R107" s="28"/>
      <c r="S107" s="26">
        <f>H107-K107</f>
        <v>99549.689999999944</v>
      </c>
      <c r="U107" s="26" t="e">
        <f>#REF!-L107</f>
        <v>#REF!</v>
      </c>
      <c r="V107" s="26" t="e">
        <f>#REF!-M107</f>
        <v>#REF!</v>
      </c>
      <c r="W107" s="26">
        <f>J107-N107</f>
        <v>99549.69</v>
      </c>
      <c r="Y107" s="38">
        <f>H107-K107</f>
        <v>99549.689999999944</v>
      </c>
      <c r="Z107" s="39" t="e">
        <f>#REF!-L107</f>
        <v>#REF!</v>
      </c>
      <c r="AA107" s="39" t="e">
        <f>#REF!-M107</f>
        <v>#REF!</v>
      </c>
      <c r="AB107" s="39">
        <f>J107-N107</f>
        <v>99549.69</v>
      </c>
      <c r="AC107" s="2">
        <f t="shared" si="43"/>
        <v>606861.82999999996</v>
      </c>
      <c r="AD107" s="2" t="e">
        <f>#REF!-#REF!</f>
        <v>#REF!</v>
      </c>
      <c r="AE107" s="2" t="e">
        <f>#REF!-#REF!</f>
        <v>#REF!</v>
      </c>
      <c r="AF107" s="2">
        <f t="shared" si="44"/>
        <v>323649.27</v>
      </c>
    </row>
    <row r="108" spans="1:32" s="2" customFormat="1" ht="53.75" x14ac:dyDescent="0.3">
      <c r="A108" s="11" t="s">
        <v>486</v>
      </c>
      <c r="B108" s="11" t="s">
        <v>487</v>
      </c>
      <c r="C108" s="11" t="s">
        <v>488</v>
      </c>
      <c r="D108" s="11" t="s">
        <v>489</v>
      </c>
      <c r="E108" s="11" t="s">
        <v>146</v>
      </c>
      <c r="F108" s="22" t="s">
        <v>147</v>
      </c>
      <c r="G108" s="11" t="s">
        <v>148</v>
      </c>
      <c r="H108" s="15">
        <f t="shared" si="39"/>
        <v>163871.53</v>
      </c>
      <c r="I108" s="15">
        <v>151580.94</v>
      </c>
      <c r="J108" s="23">
        <v>12290.590000000002</v>
      </c>
      <c r="K108" s="24">
        <f t="shared" si="59"/>
        <v>163877</v>
      </c>
      <c r="L108" s="24">
        <f>VLOOKUP($C108,'[1]Projektų sutarčių ataskaita (2'!$B$19:$AJ$126,33,FALSE)</f>
        <v>139295</v>
      </c>
      <c r="M108" s="24">
        <f>VLOOKUP($C108,'[1]Projektų sutarčių ataskaita (2'!$B$19:$AJ$126,34,FALSE)</f>
        <v>12291</v>
      </c>
      <c r="N108" s="24">
        <f>VLOOKUP($C108,'[1]Projektų sutarčių ataskaita (2'!$B$19:$AJ$126,35,FALSE)</f>
        <v>12291</v>
      </c>
      <c r="O108" s="15">
        <f t="shared" si="58"/>
        <v>163871.53</v>
      </c>
      <c r="P108" s="15">
        <v>151580.94</v>
      </c>
      <c r="Q108" s="24">
        <v>12290.59</v>
      </c>
      <c r="R108" s="28"/>
      <c r="S108" s="26">
        <f>H108-O108</f>
        <v>0</v>
      </c>
      <c r="U108" s="26" t="e">
        <f>#REF!-#REF!</f>
        <v>#REF!</v>
      </c>
      <c r="V108" s="26">
        <f>J108-Q108</f>
        <v>0</v>
      </c>
      <c r="Y108" s="20"/>
      <c r="Z108" s="21"/>
      <c r="AA108" s="21"/>
      <c r="AB108" s="21"/>
      <c r="AC108" s="2">
        <f t="shared" si="43"/>
        <v>0</v>
      </c>
      <c r="AD108" s="2" t="e">
        <f>#REF!-#REF!</f>
        <v>#REF!</v>
      </c>
      <c r="AE108" s="2" t="e">
        <f>#REF!-#REF!</f>
        <v>#REF!</v>
      </c>
      <c r="AF108" s="2">
        <f t="shared" si="44"/>
        <v>0</v>
      </c>
    </row>
    <row r="109" spans="1:32" s="2" customFormat="1" ht="53.75" x14ac:dyDescent="0.3">
      <c r="A109" s="11" t="s">
        <v>490</v>
      </c>
      <c r="B109" s="11" t="s">
        <v>491</v>
      </c>
      <c r="C109" s="11" t="s">
        <v>492</v>
      </c>
      <c r="D109" s="11" t="s">
        <v>493</v>
      </c>
      <c r="E109" s="11" t="s">
        <v>192</v>
      </c>
      <c r="F109" s="22" t="s">
        <v>147</v>
      </c>
      <c r="G109" s="11" t="s">
        <v>148</v>
      </c>
      <c r="H109" s="15">
        <f t="shared" si="39"/>
        <v>195776.80999999997</v>
      </c>
      <c r="I109" s="15">
        <v>181092.97999999998</v>
      </c>
      <c r="J109" s="23">
        <v>14683.83</v>
      </c>
      <c r="K109" s="24">
        <f t="shared" si="59"/>
        <v>195779</v>
      </c>
      <c r="L109" s="24">
        <f>VLOOKUP($C109,'[1]Projektų sutarčių ataskaita (2'!$B$19:$AJ$126,33,FALSE)</f>
        <v>166412</v>
      </c>
      <c r="M109" s="24">
        <f>VLOOKUP($C109,'[1]Projektų sutarčių ataskaita (2'!$B$19:$AJ$126,34,FALSE)</f>
        <v>14683</v>
      </c>
      <c r="N109" s="24">
        <f>VLOOKUP($C109,'[1]Projektų sutarčių ataskaita (2'!$B$19:$AJ$126,35,FALSE)</f>
        <v>14684</v>
      </c>
      <c r="O109" s="15">
        <f t="shared" si="58"/>
        <v>195776.81</v>
      </c>
      <c r="P109" s="15">
        <v>181092.98</v>
      </c>
      <c r="Q109" s="24">
        <v>14683.83</v>
      </c>
      <c r="R109" s="28"/>
      <c r="S109" s="26">
        <f>H109-O109</f>
        <v>0</v>
      </c>
      <c r="U109" s="26" t="e">
        <f>#REF!-#REF!</f>
        <v>#REF!</v>
      </c>
      <c r="V109" s="26">
        <f>J109-Q109</f>
        <v>0</v>
      </c>
      <c r="Y109" s="20"/>
      <c r="Z109" s="21"/>
      <c r="AA109" s="21"/>
      <c r="AB109" s="21"/>
      <c r="AC109" s="2">
        <f t="shared" ref="AC109:AC140" si="60">H109-O109</f>
        <v>0</v>
      </c>
      <c r="AD109" s="2" t="e">
        <f>#REF!-#REF!</f>
        <v>#REF!</v>
      </c>
      <c r="AE109" s="2" t="e">
        <f>#REF!-#REF!</f>
        <v>#REF!</v>
      </c>
      <c r="AF109" s="2">
        <f t="shared" ref="AF109:AF140" si="61">J109-Q109</f>
        <v>0</v>
      </c>
    </row>
    <row r="110" spans="1:32" s="2" customFormat="1" ht="40.299999999999997" x14ac:dyDescent="0.3">
      <c r="A110" s="16" t="s">
        <v>494</v>
      </c>
      <c r="B110" s="13"/>
      <c r="C110" s="11" t="s">
        <v>147</v>
      </c>
      <c r="D110" s="10" t="s">
        <v>70</v>
      </c>
      <c r="E110" s="13"/>
      <c r="F110" s="16" t="s">
        <v>116</v>
      </c>
      <c r="G110" s="13"/>
      <c r="H110" s="15">
        <f t="shared" si="39"/>
        <v>1971601.76</v>
      </c>
      <c r="I110" s="15">
        <v>1632994.06</v>
      </c>
      <c r="J110" s="18">
        <f>SUM(J111:J115)</f>
        <v>338607.7</v>
      </c>
      <c r="K110" s="18">
        <f t="shared" ref="K110:N110" si="62">SUM(K111:K115)</f>
        <v>1993759.65</v>
      </c>
      <c r="L110" s="18">
        <f t="shared" si="62"/>
        <v>1639256.23</v>
      </c>
      <c r="M110" s="18">
        <f t="shared" si="62"/>
        <v>0</v>
      </c>
      <c r="N110" s="18">
        <f t="shared" si="62"/>
        <v>354503.42</v>
      </c>
      <c r="O110" s="15">
        <f t="shared" si="58"/>
        <v>1722225.11</v>
      </c>
      <c r="P110" s="15">
        <v>1415713.9200000002</v>
      </c>
      <c r="Q110" s="18">
        <v>306511.19</v>
      </c>
      <c r="R110" s="19"/>
      <c r="Y110" s="20">
        <f>H110-K110</f>
        <v>-22157.889999999898</v>
      </c>
      <c r="Z110" s="21" t="e">
        <f>#REF!-L110</f>
        <v>#REF!</v>
      </c>
      <c r="AA110" s="21" t="e">
        <f>#REF!-M110</f>
        <v>#REF!</v>
      </c>
      <c r="AB110" s="21">
        <f>J110-N110</f>
        <v>-15895.719999999972</v>
      </c>
      <c r="AC110" s="2">
        <f t="shared" si="60"/>
        <v>249376.64999999991</v>
      </c>
      <c r="AD110" s="2" t="e">
        <f>#REF!-#REF!</f>
        <v>#REF!</v>
      </c>
      <c r="AE110" s="2" t="e">
        <f>#REF!-#REF!</f>
        <v>#REF!</v>
      </c>
      <c r="AF110" s="2">
        <f t="shared" si="61"/>
        <v>32096.510000000009</v>
      </c>
    </row>
    <row r="111" spans="1:32" s="2" customFormat="1" ht="53.75" x14ac:dyDescent="0.3">
      <c r="A111" s="11" t="s">
        <v>495</v>
      </c>
      <c r="B111" s="11" t="s">
        <v>496</v>
      </c>
      <c r="C111" s="11" t="s">
        <v>497</v>
      </c>
      <c r="D111" s="11" t="s">
        <v>498</v>
      </c>
      <c r="E111" s="11" t="s">
        <v>206</v>
      </c>
      <c r="F111" s="22" t="s">
        <v>147</v>
      </c>
      <c r="G111" s="11" t="s">
        <v>193</v>
      </c>
      <c r="H111" s="15">
        <f t="shared" si="39"/>
        <v>442655.33999999997</v>
      </c>
      <c r="I111" s="15">
        <v>376257.04</v>
      </c>
      <c r="J111" s="23">
        <v>66398.3</v>
      </c>
      <c r="K111" s="24">
        <f>SUM(L111:N111)</f>
        <v>457440.47</v>
      </c>
      <c r="L111" s="24">
        <f>VLOOKUP($C111,'[1]Projektų sutarčių ataskaita (2'!$B$19:$AJ$126,33,FALSE)</f>
        <v>376257.04</v>
      </c>
      <c r="M111" s="24">
        <f>VLOOKUP($C111,'[1]Projektų sutarčių ataskaita (2'!$B$19:$AJ$126,34,FALSE)</f>
        <v>0</v>
      </c>
      <c r="N111" s="24">
        <f>VLOOKUP($C111,'[1]Projektų sutarčių ataskaita (2'!$B$19:$AJ$126,35,FALSE)</f>
        <v>81183.429999999993</v>
      </c>
      <c r="O111" s="15">
        <f t="shared" si="58"/>
        <v>193278.69</v>
      </c>
      <c r="P111" s="15">
        <v>158976.9</v>
      </c>
      <c r="Q111" s="24">
        <v>34301.79</v>
      </c>
      <c r="R111" s="37" t="s">
        <v>260</v>
      </c>
      <c r="S111" s="26">
        <f>H111-K111</f>
        <v>-14785.130000000005</v>
      </c>
      <c r="U111" s="26" t="e">
        <f>#REF!-L111</f>
        <v>#REF!</v>
      </c>
      <c r="V111" s="26" t="e">
        <f>#REF!-M111</f>
        <v>#REF!</v>
      </c>
      <c r="W111" s="26">
        <f>J111-N111</f>
        <v>-14785.12999999999</v>
      </c>
      <c r="Y111" s="50">
        <f>H111-K111</f>
        <v>-14785.130000000005</v>
      </c>
      <c r="Z111" s="51" t="e">
        <f>#REF!-L111</f>
        <v>#REF!</v>
      </c>
      <c r="AA111" s="51" t="e">
        <f>#REF!-M111</f>
        <v>#REF!</v>
      </c>
      <c r="AB111" s="51">
        <f>J111-N111</f>
        <v>-14785.12999999999</v>
      </c>
      <c r="AC111" s="2">
        <f t="shared" si="60"/>
        <v>249376.64999999997</v>
      </c>
      <c r="AD111" s="2" t="e">
        <f>#REF!-#REF!</f>
        <v>#REF!</v>
      </c>
      <c r="AE111" s="2" t="e">
        <f>#REF!-#REF!</f>
        <v>#REF!</v>
      </c>
      <c r="AF111" s="2">
        <f t="shared" si="61"/>
        <v>32096.510000000002</v>
      </c>
    </row>
    <row r="112" spans="1:32" s="2" customFormat="1" ht="53.75" x14ac:dyDescent="0.3">
      <c r="A112" s="11" t="s">
        <v>499</v>
      </c>
      <c r="B112" s="11" t="s">
        <v>500</v>
      </c>
      <c r="C112" s="11" t="s">
        <v>501</v>
      </c>
      <c r="D112" s="11" t="s">
        <v>502</v>
      </c>
      <c r="E112" s="11" t="s">
        <v>175</v>
      </c>
      <c r="F112" s="22" t="s">
        <v>147</v>
      </c>
      <c r="G112" s="11" t="s">
        <v>148</v>
      </c>
      <c r="H112" s="15">
        <f t="shared" si="39"/>
        <v>856424.87999999989</v>
      </c>
      <c r="I112" s="15">
        <v>685521.19</v>
      </c>
      <c r="J112" s="23">
        <v>170903.69</v>
      </c>
      <c r="K112" s="24">
        <f t="shared" ref="K112:K115" si="63">SUM(L112:N112)</f>
        <v>856424.87999999989</v>
      </c>
      <c r="L112" s="24">
        <f>VLOOKUP($C112,'[1]Projektų sutarčių ataskaita (2'!$B$19:$AJ$126,33,FALSE)</f>
        <v>685521.19</v>
      </c>
      <c r="M112" s="24">
        <f>VLOOKUP($C112,'[1]Projektų sutarčių ataskaita (2'!$B$19:$AJ$126,34,FALSE)</f>
        <v>0</v>
      </c>
      <c r="N112" s="24">
        <f>VLOOKUP($C112,'[1]Projektų sutarčių ataskaita (2'!$B$19:$AJ$126,35,FALSE)</f>
        <v>170903.69</v>
      </c>
      <c r="O112" s="15">
        <f t="shared" si="58"/>
        <v>856424.87999999989</v>
      </c>
      <c r="P112" s="15">
        <v>685521.19</v>
      </c>
      <c r="Q112" s="24">
        <v>170903.69</v>
      </c>
      <c r="R112" s="25"/>
      <c r="S112" s="26">
        <f>H112-O112</f>
        <v>0</v>
      </c>
      <c r="U112" s="26" t="e">
        <f>#REF!-#REF!</f>
        <v>#REF!</v>
      </c>
      <c r="V112" s="26">
        <f>J112-Q112</f>
        <v>0</v>
      </c>
      <c r="Y112" s="20"/>
      <c r="Z112" s="21"/>
      <c r="AA112" s="21"/>
      <c r="AB112" s="21"/>
      <c r="AC112" s="2">
        <f t="shared" si="60"/>
        <v>0</v>
      </c>
      <c r="AD112" s="2" t="e">
        <f>#REF!-#REF!</f>
        <v>#REF!</v>
      </c>
      <c r="AE112" s="2" t="e">
        <f>#REF!-#REF!</f>
        <v>#REF!</v>
      </c>
      <c r="AF112" s="2">
        <f t="shared" si="61"/>
        <v>0</v>
      </c>
    </row>
    <row r="113" spans="1:32" s="2" customFormat="1" ht="47.95" customHeight="1" x14ac:dyDescent="0.3">
      <c r="A113" s="11" t="s">
        <v>503</v>
      </c>
      <c r="B113" s="11" t="s">
        <v>504</v>
      </c>
      <c r="C113" s="11" t="s">
        <v>505</v>
      </c>
      <c r="D113" s="11" t="s">
        <v>506</v>
      </c>
      <c r="E113" s="11" t="s">
        <v>307</v>
      </c>
      <c r="F113" s="22" t="s">
        <v>147</v>
      </c>
      <c r="G113" s="11" t="s">
        <v>148</v>
      </c>
      <c r="H113" s="15">
        <f t="shared" si="39"/>
        <v>391596.86000000004</v>
      </c>
      <c r="I113" s="15">
        <v>332857.03000000003</v>
      </c>
      <c r="J113" s="23">
        <v>58739.83</v>
      </c>
      <c r="K113" s="24">
        <f t="shared" si="63"/>
        <v>397378</v>
      </c>
      <c r="L113" s="24">
        <f>VLOOKUP($C113,'[1]Projektų sutarčių ataskaita (2'!$B$19:$AJ$126,33,FALSE)</f>
        <v>337771</v>
      </c>
      <c r="M113" s="24">
        <f>VLOOKUP($C113,'[1]Projektų sutarčių ataskaita (2'!$B$19:$AJ$126,34,FALSE)</f>
        <v>0</v>
      </c>
      <c r="N113" s="24">
        <f>VLOOKUP($C113,'[1]Projektų sutarčių ataskaita (2'!$B$19:$AJ$126,35,FALSE)</f>
        <v>59607</v>
      </c>
      <c r="O113" s="15">
        <f t="shared" si="58"/>
        <v>391596.86000000004</v>
      </c>
      <c r="P113" s="15">
        <v>332857.03000000003</v>
      </c>
      <c r="Q113" s="24">
        <v>58739.83</v>
      </c>
      <c r="R113" s="28"/>
      <c r="S113" s="26">
        <f>H113-O113</f>
        <v>0</v>
      </c>
      <c r="U113" s="26" t="e">
        <f>#REF!-#REF!</f>
        <v>#REF!</v>
      </c>
      <c r="V113" s="26">
        <f>J113-Q113</f>
        <v>0</v>
      </c>
      <c r="Y113" s="20"/>
      <c r="Z113" s="21"/>
      <c r="AA113" s="21"/>
      <c r="AB113" s="21"/>
      <c r="AC113" s="2">
        <f t="shared" si="60"/>
        <v>0</v>
      </c>
      <c r="AD113" s="2" t="e">
        <f>#REF!-#REF!</f>
        <v>#REF!</v>
      </c>
      <c r="AE113" s="2" t="e">
        <f>#REF!-#REF!</f>
        <v>#REF!</v>
      </c>
      <c r="AF113" s="2">
        <f t="shared" si="61"/>
        <v>0</v>
      </c>
    </row>
    <row r="114" spans="1:32" s="2" customFormat="1" ht="53.75" x14ac:dyDescent="0.3">
      <c r="A114" s="11" t="s">
        <v>507</v>
      </c>
      <c r="B114" s="11" t="s">
        <v>508</v>
      </c>
      <c r="C114" s="11" t="s">
        <v>509</v>
      </c>
      <c r="D114" s="11" t="s">
        <v>510</v>
      </c>
      <c r="E114" s="11" t="s">
        <v>146</v>
      </c>
      <c r="F114" s="22" t="s">
        <v>147</v>
      </c>
      <c r="G114" s="11" t="s">
        <v>148</v>
      </c>
      <c r="H114" s="15">
        <f t="shared" si="39"/>
        <v>145110.69</v>
      </c>
      <c r="I114" s="15">
        <v>122917.81000000001</v>
      </c>
      <c r="J114" s="23">
        <v>22192.880000000001</v>
      </c>
      <c r="K114" s="24">
        <f t="shared" si="63"/>
        <v>146702.29999999999</v>
      </c>
      <c r="L114" s="24">
        <f>VLOOKUP($C114,'[1]Projektų sutarčių ataskaita (2'!$B$19:$AJ$126,33,FALSE)</f>
        <v>124266</v>
      </c>
      <c r="M114" s="24">
        <f>VLOOKUP($C114,'[1]Projektų sutarčių ataskaita (2'!$B$19:$AJ$126,34,FALSE)</f>
        <v>0</v>
      </c>
      <c r="N114" s="24">
        <f>VLOOKUP($C114,'[1]Projektų sutarčių ataskaita (2'!$B$19:$AJ$126,35,FALSE)</f>
        <v>22436.3</v>
      </c>
      <c r="O114" s="15">
        <f t="shared" si="58"/>
        <v>145110.69</v>
      </c>
      <c r="P114" s="15">
        <v>122917.81</v>
      </c>
      <c r="Q114" s="24">
        <v>22192.880000000001</v>
      </c>
      <c r="R114" s="28"/>
      <c r="S114" s="26">
        <f>H114-O114</f>
        <v>0</v>
      </c>
      <c r="U114" s="26" t="e">
        <f>#REF!-#REF!</f>
        <v>#REF!</v>
      </c>
      <c r="V114" s="26">
        <f>J114-Q114</f>
        <v>0</v>
      </c>
      <c r="Y114" s="20"/>
      <c r="Z114" s="21"/>
      <c r="AA114" s="21"/>
      <c r="AB114" s="21"/>
      <c r="AC114" s="2">
        <f t="shared" si="60"/>
        <v>0</v>
      </c>
      <c r="AD114" s="2" t="e">
        <f>#REF!-#REF!</f>
        <v>#REF!</v>
      </c>
      <c r="AE114" s="2" t="e">
        <f>#REF!-#REF!</f>
        <v>#REF!</v>
      </c>
      <c r="AF114" s="2">
        <f t="shared" si="61"/>
        <v>0</v>
      </c>
    </row>
    <row r="115" spans="1:32" s="2" customFormat="1" ht="53.75" x14ac:dyDescent="0.3">
      <c r="A115" s="11" t="s">
        <v>511</v>
      </c>
      <c r="B115" s="11" t="s">
        <v>512</v>
      </c>
      <c r="C115" s="11" t="s">
        <v>513</v>
      </c>
      <c r="D115" s="11" t="s">
        <v>514</v>
      </c>
      <c r="E115" s="11" t="s">
        <v>515</v>
      </c>
      <c r="F115" s="22" t="s">
        <v>147</v>
      </c>
      <c r="G115" s="11" t="s">
        <v>148</v>
      </c>
      <c r="H115" s="15">
        <f t="shared" si="39"/>
        <v>135813.99000000002</v>
      </c>
      <c r="I115" s="15">
        <v>115440.99000000002</v>
      </c>
      <c r="J115" s="23">
        <v>20373</v>
      </c>
      <c r="K115" s="24">
        <f t="shared" si="63"/>
        <v>135814</v>
      </c>
      <c r="L115" s="24">
        <f>VLOOKUP($C115,'[1]Projektų sutarčių ataskaita (2'!$B$19:$AJ$126,33,FALSE)</f>
        <v>115441</v>
      </c>
      <c r="M115" s="24">
        <f>VLOOKUP($C115,'[1]Projektų sutarčių ataskaita (2'!$B$19:$AJ$126,34,FALSE)</f>
        <v>0</v>
      </c>
      <c r="N115" s="24">
        <f>VLOOKUP($C115,'[1]Projektų sutarčių ataskaita (2'!$B$19:$AJ$126,35,FALSE)</f>
        <v>20373</v>
      </c>
      <c r="O115" s="15">
        <f t="shared" si="58"/>
        <v>135813.99</v>
      </c>
      <c r="P115" s="15">
        <v>115440.99</v>
      </c>
      <c r="Q115" s="24">
        <v>20373</v>
      </c>
      <c r="R115" s="28"/>
      <c r="S115" s="26">
        <f>H115-O115</f>
        <v>0</v>
      </c>
      <c r="U115" s="26" t="e">
        <f>#REF!-#REF!</f>
        <v>#REF!</v>
      </c>
      <c r="V115" s="26">
        <f>J115-Q115</f>
        <v>0</v>
      </c>
      <c r="Y115" s="20"/>
      <c r="Z115" s="21"/>
      <c r="AA115" s="21"/>
      <c r="AB115" s="21"/>
      <c r="AC115" s="2">
        <f t="shared" si="60"/>
        <v>0</v>
      </c>
      <c r="AD115" s="2" t="e">
        <f>#REF!-#REF!</f>
        <v>#REF!</v>
      </c>
      <c r="AE115" s="2" t="e">
        <f>#REF!-#REF!</f>
        <v>#REF!</v>
      </c>
      <c r="AF115" s="2">
        <f t="shared" si="61"/>
        <v>0</v>
      </c>
    </row>
    <row r="116" spans="1:32" s="2" customFormat="1" ht="51.6" customHeight="1" x14ac:dyDescent="0.3">
      <c r="A116" s="16" t="s">
        <v>516</v>
      </c>
      <c r="B116" s="13"/>
      <c r="C116" s="11" t="s">
        <v>147</v>
      </c>
      <c r="D116" s="10" t="s">
        <v>71</v>
      </c>
      <c r="E116" s="13"/>
      <c r="F116" s="16" t="s">
        <v>116</v>
      </c>
      <c r="G116" s="13"/>
      <c r="H116" s="15">
        <f t="shared" si="39"/>
        <v>1470930.7600000002</v>
      </c>
      <c r="I116" s="15">
        <v>1318815.6100000001</v>
      </c>
      <c r="J116" s="18">
        <f t="shared" ref="J116:N116" si="64">SUM(J117:J121)</f>
        <v>152115.15000000002</v>
      </c>
      <c r="K116" s="18">
        <f t="shared" si="64"/>
        <v>1505304.3099999998</v>
      </c>
      <c r="L116" s="18">
        <f t="shared" si="64"/>
        <v>1213910</v>
      </c>
      <c r="M116" s="18">
        <f t="shared" si="64"/>
        <v>107109.14</v>
      </c>
      <c r="N116" s="18">
        <f t="shared" si="64"/>
        <v>184285.17</v>
      </c>
      <c r="O116" s="15">
        <f t="shared" si="58"/>
        <v>921372.74</v>
      </c>
      <c r="P116" s="15">
        <v>815310.48</v>
      </c>
      <c r="Q116" s="18">
        <v>106062.26</v>
      </c>
      <c r="R116" s="19"/>
      <c r="Y116" s="20">
        <f>H116-K116</f>
        <v>-34373.549999999581</v>
      </c>
      <c r="Z116" s="21" t="e">
        <f>#REF!-L116</f>
        <v>#REF!</v>
      </c>
      <c r="AA116" s="21" t="e">
        <f>#REF!-M116</f>
        <v>#REF!</v>
      </c>
      <c r="AB116" s="21">
        <f>J116-N116</f>
        <v>-32170.01999999999</v>
      </c>
      <c r="AC116" s="2">
        <f t="shared" si="60"/>
        <v>549558.02000000025</v>
      </c>
      <c r="AD116" s="2" t="e">
        <f>#REF!-#REF!</f>
        <v>#REF!</v>
      </c>
      <c r="AE116" s="2" t="e">
        <f>#REF!-#REF!</f>
        <v>#REF!</v>
      </c>
      <c r="AF116" s="2">
        <f t="shared" si="61"/>
        <v>46052.890000000029</v>
      </c>
    </row>
    <row r="117" spans="1:32" s="2" customFormat="1" ht="53.75" x14ac:dyDescent="0.3">
      <c r="A117" s="11" t="s">
        <v>517</v>
      </c>
      <c r="B117" s="11" t="s">
        <v>518</v>
      </c>
      <c r="C117" s="11" t="s">
        <v>519</v>
      </c>
      <c r="D117" s="11" t="s">
        <v>520</v>
      </c>
      <c r="E117" s="11" t="s">
        <v>206</v>
      </c>
      <c r="F117" s="22" t="s">
        <v>147</v>
      </c>
      <c r="G117" s="11" t="s">
        <v>193</v>
      </c>
      <c r="H117" s="15">
        <f t="shared" si="39"/>
        <v>370000</v>
      </c>
      <c r="I117" s="15">
        <v>342250</v>
      </c>
      <c r="J117" s="23">
        <v>27750</v>
      </c>
      <c r="K117" s="24">
        <f>SUM(L117:N117)</f>
        <v>370000</v>
      </c>
      <c r="L117" s="24">
        <f>VLOOKUP($C117,'[1]Projektų sutarčių ataskaita (2'!$B$19:$AJ$126,33,FALSE)</f>
        <v>287307</v>
      </c>
      <c r="M117" s="24">
        <f>VLOOKUP($C117,'[1]Projektų sutarčių ataskaita (2'!$B$19:$AJ$126,34,FALSE)</f>
        <v>25351</v>
      </c>
      <c r="N117" s="24">
        <f>VLOOKUP($C117,'[1]Projektų sutarčių ataskaita (2'!$B$19:$AJ$126,35,FALSE)</f>
        <v>57342</v>
      </c>
      <c r="O117" s="15">
        <f t="shared" si="58"/>
        <v>54904.5</v>
      </c>
      <c r="P117" s="15">
        <v>46395.49</v>
      </c>
      <c r="Q117" s="24">
        <v>8509.01</v>
      </c>
      <c r="R117" s="28" t="s">
        <v>295</v>
      </c>
      <c r="S117" s="26">
        <f>H117-K117</f>
        <v>0</v>
      </c>
      <c r="U117" s="26" t="e">
        <f>#REF!-L117</f>
        <v>#REF!</v>
      </c>
      <c r="V117" s="26" t="e">
        <f>#REF!-M117</f>
        <v>#REF!</v>
      </c>
      <c r="W117" s="26">
        <f>J117-N117</f>
        <v>-29592</v>
      </c>
      <c r="Y117" s="20">
        <f>H117-K117</f>
        <v>0</v>
      </c>
      <c r="Z117" s="34" t="e">
        <f>#REF!-L117</f>
        <v>#REF!</v>
      </c>
      <c r="AA117" s="34" t="e">
        <f>#REF!-M117</f>
        <v>#REF!</v>
      </c>
      <c r="AB117" s="34">
        <f>J117-N117</f>
        <v>-29592</v>
      </c>
      <c r="AC117" s="2">
        <f t="shared" si="60"/>
        <v>315095.5</v>
      </c>
      <c r="AD117" s="2" t="e">
        <f>#REF!-#REF!</f>
        <v>#REF!</v>
      </c>
      <c r="AE117" s="2" t="e">
        <f>#REF!-#REF!</f>
        <v>#REF!</v>
      </c>
      <c r="AF117" s="2">
        <f t="shared" si="61"/>
        <v>19240.989999999998</v>
      </c>
    </row>
    <row r="118" spans="1:32" s="2" customFormat="1" ht="53.75" x14ac:dyDescent="0.3">
      <c r="A118" s="11" t="s">
        <v>521</v>
      </c>
      <c r="B118" s="11" t="s">
        <v>522</v>
      </c>
      <c r="C118" s="11" t="s">
        <v>523</v>
      </c>
      <c r="D118" s="11" t="s">
        <v>524</v>
      </c>
      <c r="E118" s="11" t="s">
        <v>175</v>
      </c>
      <c r="F118" s="22" t="s">
        <v>147</v>
      </c>
      <c r="G118" s="11" t="s">
        <v>193</v>
      </c>
      <c r="H118" s="15">
        <f t="shared" si="39"/>
        <v>597456.88</v>
      </c>
      <c r="I118" s="15">
        <v>537595</v>
      </c>
      <c r="J118" s="23">
        <v>59861.88</v>
      </c>
      <c r="K118" s="24">
        <f t="shared" ref="K118:K121" si="65">SUM(L118:N118)</f>
        <v>597456.88</v>
      </c>
      <c r="L118" s="24">
        <f>VLOOKUP($C118,'[1]Projektų sutarčių ataskaita (2'!$B$19:$AJ$126,33,FALSE)</f>
        <v>494007</v>
      </c>
      <c r="M118" s="24">
        <f>VLOOKUP($C118,'[1]Projektų sutarčių ataskaita (2'!$B$19:$AJ$126,34,FALSE)</f>
        <v>43588</v>
      </c>
      <c r="N118" s="24">
        <f>VLOOKUP($C118,'[1]Projektų sutarčių ataskaita (2'!$B$19:$AJ$126,35,FALSE)</f>
        <v>59861.88</v>
      </c>
      <c r="O118" s="15">
        <f t="shared" si="58"/>
        <v>445181.79000000004</v>
      </c>
      <c r="P118" s="15">
        <v>400577.04000000004</v>
      </c>
      <c r="Q118" s="24">
        <v>44604.75</v>
      </c>
      <c r="R118" s="28"/>
      <c r="S118" s="26">
        <f>H118-K118</f>
        <v>0</v>
      </c>
      <c r="U118" s="26" t="e">
        <f>#REF!-L118</f>
        <v>#REF!</v>
      </c>
      <c r="V118" s="26" t="e">
        <f>#REF!-M118</f>
        <v>#REF!</v>
      </c>
      <c r="W118" s="26">
        <f>J118-N118</f>
        <v>0</v>
      </c>
      <c r="Y118" s="20">
        <f>H118-K118</f>
        <v>0</v>
      </c>
      <c r="Z118" s="21" t="e">
        <f>#REF!-L118</f>
        <v>#REF!</v>
      </c>
      <c r="AA118" s="21" t="e">
        <f>#REF!-M118</f>
        <v>#REF!</v>
      </c>
      <c r="AB118" s="21">
        <f>J118-N118</f>
        <v>0</v>
      </c>
      <c r="AC118" s="2">
        <f t="shared" si="60"/>
        <v>152275.08999999997</v>
      </c>
      <c r="AD118" s="2" t="e">
        <f>#REF!-#REF!</f>
        <v>#REF!</v>
      </c>
      <c r="AE118" s="2" t="e">
        <f>#REF!-#REF!</f>
        <v>#REF!</v>
      </c>
      <c r="AF118" s="2">
        <f t="shared" si="61"/>
        <v>15257.129999999997</v>
      </c>
    </row>
    <row r="119" spans="1:32" s="2" customFormat="1" ht="53.75" x14ac:dyDescent="0.3">
      <c r="A119" s="11" t="s">
        <v>525</v>
      </c>
      <c r="B119" s="11" t="s">
        <v>526</v>
      </c>
      <c r="C119" s="11" t="s">
        <v>527</v>
      </c>
      <c r="D119" s="11" t="s">
        <v>528</v>
      </c>
      <c r="E119" s="11" t="s">
        <v>307</v>
      </c>
      <c r="F119" s="22" t="s">
        <v>147</v>
      </c>
      <c r="G119" s="11" t="s">
        <v>148</v>
      </c>
      <c r="H119" s="15">
        <f t="shared" si="39"/>
        <v>147612.45000000001</v>
      </c>
      <c r="I119" s="15">
        <v>136541.47</v>
      </c>
      <c r="J119" s="23">
        <v>11070.98</v>
      </c>
      <c r="K119" s="24">
        <f t="shared" si="65"/>
        <v>181986</v>
      </c>
      <c r="L119" s="24">
        <f>VLOOKUP($C119,'[1]Projektų sutarčių ataskaita (2'!$B$19:$AJ$126,33,FALSE)</f>
        <v>154688</v>
      </c>
      <c r="M119" s="24">
        <f>VLOOKUP($C119,'[1]Projektų sutarčių ataskaita (2'!$B$19:$AJ$126,34,FALSE)</f>
        <v>13649</v>
      </c>
      <c r="N119" s="24">
        <f>VLOOKUP($C119,'[1]Projektų sutarčių ataskaita (2'!$B$19:$AJ$126,35,FALSE)</f>
        <v>13649</v>
      </c>
      <c r="O119" s="15">
        <f t="shared" si="58"/>
        <v>147612.45000000001</v>
      </c>
      <c r="P119" s="15">
        <v>136541.47</v>
      </c>
      <c r="Q119" s="24">
        <v>11070.98</v>
      </c>
      <c r="R119" s="28"/>
      <c r="S119" s="26">
        <f>H119-K119</f>
        <v>-34373.549999999988</v>
      </c>
      <c r="U119" s="26" t="e">
        <f>#REF!-L119</f>
        <v>#REF!</v>
      </c>
      <c r="V119" s="26" t="e">
        <f>#REF!-M119</f>
        <v>#REF!</v>
      </c>
      <c r="W119" s="26">
        <f>J119-N119</f>
        <v>-2578.0200000000004</v>
      </c>
      <c r="Y119" s="20"/>
      <c r="Z119" s="21"/>
      <c r="AA119" s="21"/>
      <c r="AB119" s="21"/>
      <c r="AC119" s="2">
        <f t="shared" si="60"/>
        <v>0</v>
      </c>
      <c r="AD119" s="2" t="e">
        <f>#REF!-#REF!</f>
        <v>#REF!</v>
      </c>
      <c r="AE119" s="2" t="e">
        <f>#REF!-#REF!</f>
        <v>#REF!</v>
      </c>
      <c r="AF119" s="2">
        <f t="shared" si="61"/>
        <v>0</v>
      </c>
    </row>
    <row r="120" spans="1:32" s="2" customFormat="1" ht="53.75" x14ac:dyDescent="0.3">
      <c r="A120" s="11" t="s">
        <v>529</v>
      </c>
      <c r="B120" s="11" t="s">
        <v>530</v>
      </c>
      <c r="C120" s="11" t="s">
        <v>531</v>
      </c>
      <c r="D120" s="11" t="s">
        <v>532</v>
      </c>
      <c r="E120" s="11" t="s">
        <v>146</v>
      </c>
      <c r="F120" s="22" t="s">
        <v>147</v>
      </c>
      <c r="G120" s="11" t="s">
        <v>193</v>
      </c>
      <c r="H120" s="15">
        <f t="shared" si="39"/>
        <v>176024.68</v>
      </c>
      <c r="I120" s="15">
        <v>136080.15</v>
      </c>
      <c r="J120" s="23">
        <v>39944.53</v>
      </c>
      <c r="K120" s="24">
        <f t="shared" si="65"/>
        <v>176024.68</v>
      </c>
      <c r="L120" s="24">
        <f>VLOOKUP($C120,'[1]Projektų sutarčių ataskaita (2'!$B$19:$AJ$126,33,FALSE)</f>
        <v>125046.77</v>
      </c>
      <c r="M120" s="24">
        <f>VLOOKUP($C120,'[1]Projektų sutarčių ataskaita (2'!$B$19:$AJ$126,34,FALSE)</f>
        <v>11033.38</v>
      </c>
      <c r="N120" s="24">
        <f>VLOOKUP($C120,'[1]Projektų sutarčių ataskaita (2'!$B$19:$AJ$126,35,FALSE)</f>
        <v>39944.53</v>
      </c>
      <c r="O120" s="15">
        <f t="shared" si="58"/>
        <v>140542.11000000002</v>
      </c>
      <c r="P120" s="15">
        <v>108649.49</v>
      </c>
      <c r="Q120" s="24">
        <v>31892.62</v>
      </c>
      <c r="R120" s="28"/>
      <c r="S120" s="26">
        <f>H120-K120</f>
        <v>0</v>
      </c>
      <c r="U120" s="26" t="e">
        <f>#REF!-L120</f>
        <v>#REF!</v>
      </c>
      <c r="V120" s="26" t="e">
        <f>#REF!-M120</f>
        <v>#REF!</v>
      </c>
      <c r="W120" s="26">
        <f>J120-N120</f>
        <v>0</v>
      </c>
      <c r="Y120" s="20">
        <f t="shared" ref="Y120:Y131" si="66">H120-K120</f>
        <v>0</v>
      </c>
      <c r="Z120" s="21" t="e">
        <f>#REF!-L120</f>
        <v>#REF!</v>
      </c>
      <c r="AA120" s="21" t="e">
        <f>#REF!-M120</f>
        <v>#REF!</v>
      </c>
      <c r="AB120" s="21">
        <f>J120-N120</f>
        <v>0</v>
      </c>
      <c r="AC120" s="2">
        <f t="shared" si="60"/>
        <v>35482.569999999978</v>
      </c>
      <c r="AD120" s="2" t="e">
        <f>#REF!-#REF!</f>
        <v>#REF!</v>
      </c>
      <c r="AE120" s="2" t="e">
        <f>#REF!-#REF!</f>
        <v>#REF!</v>
      </c>
      <c r="AF120" s="2">
        <f t="shared" si="61"/>
        <v>8051.91</v>
      </c>
    </row>
    <row r="121" spans="1:32" s="2" customFormat="1" ht="53.75" x14ac:dyDescent="0.3">
      <c r="A121" s="11" t="s">
        <v>533</v>
      </c>
      <c r="B121" s="11" t="s">
        <v>534</v>
      </c>
      <c r="C121" s="11" t="s">
        <v>535</v>
      </c>
      <c r="D121" s="11" t="s">
        <v>536</v>
      </c>
      <c r="E121" s="11" t="s">
        <v>192</v>
      </c>
      <c r="F121" s="22" t="s">
        <v>147</v>
      </c>
      <c r="G121" s="11" t="s">
        <v>193</v>
      </c>
      <c r="H121" s="15">
        <f t="shared" si="39"/>
        <v>179836.75000000003</v>
      </c>
      <c r="I121" s="15">
        <v>166348.99000000002</v>
      </c>
      <c r="J121" s="23">
        <v>13487.76</v>
      </c>
      <c r="K121" s="24">
        <f t="shared" si="65"/>
        <v>179836.75000000003</v>
      </c>
      <c r="L121" s="24">
        <f>VLOOKUP($C121,'[1]Projektų sutarčių ataskaita (2'!$B$19:$AJ$126,33,FALSE)</f>
        <v>152861.23000000001</v>
      </c>
      <c r="M121" s="24">
        <f>VLOOKUP($C121,'[1]Projektų sutarčių ataskaita (2'!$B$19:$AJ$126,34,FALSE)</f>
        <v>13487.76</v>
      </c>
      <c r="N121" s="24">
        <f>VLOOKUP($C121,'[1]Projektų sutarčių ataskaita (2'!$B$19:$AJ$126,35,FALSE)</f>
        <v>13487.76</v>
      </c>
      <c r="O121" s="15">
        <f t="shared" si="58"/>
        <v>133131.89000000001</v>
      </c>
      <c r="P121" s="15">
        <v>123146.99</v>
      </c>
      <c r="Q121" s="24">
        <v>9984.9</v>
      </c>
      <c r="R121" s="28"/>
      <c r="S121" s="26">
        <f>H121-K121</f>
        <v>0</v>
      </c>
      <c r="U121" s="26" t="e">
        <f>#REF!-L121</f>
        <v>#REF!</v>
      </c>
      <c r="V121" s="26" t="e">
        <f>#REF!-M121</f>
        <v>#REF!</v>
      </c>
      <c r="W121" s="26">
        <f>J121-N121</f>
        <v>0</v>
      </c>
      <c r="Y121" s="20">
        <f t="shared" si="66"/>
        <v>0</v>
      </c>
      <c r="Z121" s="21" t="e">
        <f>#REF!-L121</f>
        <v>#REF!</v>
      </c>
      <c r="AA121" s="21" t="e">
        <f>#REF!-M121</f>
        <v>#REF!</v>
      </c>
      <c r="AB121" s="21">
        <f>J121-N121</f>
        <v>0</v>
      </c>
      <c r="AC121" s="2">
        <f t="shared" si="60"/>
        <v>46704.860000000015</v>
      </c>
      <c r="AD121" s="2" t="e">
        <f>#REF!-#REF!</f>
        <v>#REF!</v>
      </c>
      <c r="AE121" s="2" t="e">
        <f>#REF!-#REF!</f>
        <v>#REF!</v>
      </c>
      <c r="AF121" s="2">
        <f t="shared" si="61"/>
        <v>3502.8600000000006</v>
      </c>
    </row>
    <row r="122" spans="1:32" s="2" customFormat="1" ht="80.599999999999994" x14ac:dyDescent="0.3">
      <c r="A122" s="16" t="s">
        <v>74</v>
      </c>
      <c r="B122" s="13"/>
      <c r="C122" s="11" t="s">
        <v>147</v>
      </c>
      <c r="D122" s="10" t="s">
        <v>75</v>
      </c>
      <c r="E122" s="13"/>
      <c r="F122" s="16" t="s">
        <v>116</v>
      </c>
      <c r="G122" s="13"/>
      <c r="H122" s="15">
        <f t="shared" si="39"/>
        <v>2553230.4200000004</v>
      </c>
      <c r="I122" s="15">
        <v>2318334.5000000005</v>
      </c>
      <c r="J122" s="46">
        <f t="shared" ref="J122:N122" si="67">J123+J136+J142</f>
        <v>234895.92000000004</v>
      </c>
      <c r="K122" s="46">
        <f t="shared" si="67"/>
        <v>2562344.8500000006</v>
      </c>
      <c r="L122" s="46">
        <f t="shared" si="67"/>
        <v>2131577.2400000002</v>
      </c>
      <c r="M122" s="46">
        <f t="shared" si="67"/>
        <v>187656.26</v>
      </c>
      <c r="N122" s="46">
        <f t="shared" si="67"/>
        <v>243111.35000000003</v>
      </c>
      <c r="O122" s="15">
        <f t="shared" si="58"/>
        <v>2016329.82</v>
      </c>
      <c r="P122" s="15">
        <v>1841609.12</v>
      </c>
      <c r="Q122" s="46">
        <v>174720.7</v>
      </c>
      <c r="R122" s="15"/>
      <c r="Y122" s="20">
        <f t="shared" si="66"/>
        <v>-9114.4300000001676</v>
      </c>
      <c r="Z122" s="21" t="e">
        <f>#REF!-L122</f>
        <v>#REF!</v>
      </c>
      <c r="AA122" s="21" t="e">
        <f>#REF!-M122</f>
        <v>#REF!</v>
      </c>
      <c r="AB122" s="21">
        <f>J122-N122</f>
        <v>-8215.429999999993</v>
      </c>
      <c r="AC122" s="2">
        <f t="shared" si="60"/>
        <v>536900.60000000033</v>
      </c>
      <c r="AD122" s="2" t="e">
        <f>#REF!-#REF!</f>
        <v>#REF!</v>
      </c>
      <c r="AE122" s="2" t="e">
        <f>#REF!-#REF!</f>
        <v>#REF!</v>
      </c>
      <c r="AF122" s="2">
        <f t="shared" si="61"/>
        <v>60175.22000000003</v>
      </c>
    </row>
    <row r="123" spans="1:32" s="2" customFormat="1" ht="67.2" x14ac:dyDescent="0.3">
      <c r="A123" s="16" t="s">
        <v>537</v>
      </c>
      <c r="B123" s="13"/>
      <c r="C123" s="11" t="s">
        <v>147</v>
      </c>
      <c r="D123" s="10" t="s">
        <v>76</v>
      </c>
      <c r="E123" s="13"/>
      <c r="F123" s="16" t="s">
        <v>116</v>
      </c>
      <c r="G123" s="13"/>
      <c r="H123" s="15">
        <f t="shared" si="39"/>
        <v>1493032.7000000002</v>
      </c>
      <c r="I123" s="15">
        <v>1337656.8900000001</v>
      </c>
      <c r="J123" s="18">
        <f>SUM(J124:J135)</f>
        <v>155375.81000000003</v>
      </c>
      <c r="K123" s="18">
        <f t="shared" ref="K123:N123" si="68">SUM(K124:K135)</f>
        <v>1502147.1300000004</v>
      </c>
      <c r="L123" s="18">
        <f t="shared" si="68"/>
        <v>1231079.69</v>
      </c>
      <c r="M123" s="18">
        <f t="shared" si="68"/>
        <v>107476.2</v>
      </c>
      <c r="N123" s="18">
        <f t="shared" si="68"/>
        <v>163591.24000000002</v>
      </c>
      <c r="O123" s="15">
        <f t="shared" si="58"/>
        <v>1277826.94</v>
      </c>
      <c r="P123" s="15">
        <v>1157279.69</v>
      </c>
      <c r="Q123" s="18">
        <v>120547.25</v>
      </c>
      <c r="R123" s="19"/>
      <c r="Y123" s="20">
        <f t="shared" si="66"/>
        <v>-9114.4300000001676</v>
      </c>
      <c r="Z123" s="21" t="e">
        <f>#REF!-L123</f>
        <v>#REF!</v>
      </c>
      <c r="AA123" s="21" t="e">
        <f>#REF!-M123</f>
        <v>#REF!</v>
      </c>
      <c r="AB123" s="21">
        <f>J123-N123</f>
        <v>-8215.429999999993</v>
      </c>
      <c r="AC123" s="2">
        <f t="shared" si="60"/>
        <v>215205.76000000024</v>
      </c>
      <c r="AD123" s="2" t="e">
        <f>#REF!-#REF!</f>
        <v>#REF!</v>
      </c>
      <c r="AE123" s="2" t="e">
        <f>#REF!-#REF!</f>
        <v>#REF!</v>
      </c>
      <c r="AF123" s="2">
        <f t="shared" si="61"/>
        <v>34828.560000000027</v>
      </c>
    </row>
    <row r="124" spans="1:32" s="2" customFormat="1" ht="53.75" x14ac:dyDescent="0.3">
      <c r="A124" s="11" t="s">
        <v>538</v>
      </c>
      <c r="B124" s="11" t="s">
        <v>539</v>
      </c>
      <c r="C124" s="11" t="s">
        <v>540</v>
      </c>
      <c r="D124" s="11" t="s">
        <v>541</v>
      </c>
      <c r="E124" s="11" t="s">
        <v>542</v>
      </c>
      <c r="F124" s="22" t="s">
        <v>147</v>
      </c>
      <c r="G124" s="11" t="s">
        <v>148</v>
      </c>
      <c r="H124" s="15">
        <f t="shared" si="39"/>
        <v>457922.01</v>
      </c>
      <c r="I124" s="15">
        <v>415787.36</v>
      </c>
      <c r="J124" s="23">
        <v>42134.65</v>
      </c>
      <c r="K124" s="24">
        <f>SUM(L124:N124)</f>
        <v>466768.66000000003</v>
      </c>
      <c r="L124" s="24">
        <f>VLOOKUP($C124,'[1]Projektų sutarčių ataskaita (2'!$B$19:$AJ$126,33,FALSE)</f>
        <v>389456</v>
      </c>
      <c r="M124" s="24">
        <f>VLOOKUP($C124,'[1]Projektų sutarčių ataskaita (2'!$B$19:$AJ$126,34,FALSE)</f>
        <v>34364</v>
      </c>
      <c r="N124" s="24">
        <f>VLOOKUP($C124,'[1]Projektų sutarčių ataskaita (2'!$B$19:$AJ$126,35,FALSE)</f>
        <v>42948.66</v>
      </c>
      <c r="O124" s="15">
        <f t="shared" si="58"/>
        <v>457922.01</v>
      </c>
      <c r="P124" s="15">
        <v>415787.36</v>
      </c>
      <c r="Q124" s="24">
        <v>42134.65</v>
      </c>
      <c r="R124" s="37"/>
      <c r="S124" s="26">
        <f>H124-K124</f>
        <v>-8846.6500000000233</v>
      </c>
      <c r="U124" s="26" t="e">
        <f>#REF!-L124</f>
        <v>#REF!</v>
      </c>
      <c r="V124" s="26" t="e">
        <f>#REF!-M124</f>
        <v>#REF!</v>
      </c>
      <c r="W124" s="26">
        <f>J124-N124</f>
        <v>-814.01000000000204</v>
      </c>
      <c r="Y124" s="20">
        <f t="shared" si="66"/>
        <v>-8846.6500000000233</v>
      </c>
      <c r="Z124" s="21"/>
      <c r="AA124" s="21"/>
      <c r="AB124" s="21"/>
      <c r="AC124" s="2">
        <f t="shared" si="60"/>
        <v>0</v>
      </c>
      <c r="AD124" s="2" t="e">
        <f>#REF!-#REF!</f>
        <v>#REF!</v>
      </c>
      <c r="AE124" s="2" t="e">
        <f>#REF!-#REF!</f>
        <v>#REF!</v>
      </c>
      <c r="AF124" s="2">
        <f t="shared" si="61"/>
        <v>0</v>
      </c>
    </row>
    <row r="125" spans="1:32" s="2" customFormat="1" ht="53.75" x14ac:dyDescent="0.3">
      <c r="A125" s="11" t="s">
        <v>543</v>
      </c>
      <c r="B125" s="11" t="s">
        <v>544</v>
      </c>
      <c r="C125" s="11" t="s">
        <v>545</v>
      </c>
      <c r="D125" s="11" t="s">
        <v>546</v>
      </c>
      <c r="E125" s="11" t="s">
        <v>547</v>
      </c>
      <c r="F125" s="22" t="s">
        <v>147</v>
      </c>
      <c r="G125" s="11" t="s">
        <v>148</v>
      </c>
      <c r="H125" s="15">
        <f t="shared" si="39"/>
        <v>50356</v>
      </c>
      <c r="I125" s="15">
        <v>46579</v>
      </c>
      <c r="J125" s="23">
        <v>3777</v>
      </c>
      <c r="K125" s="24">
        <f t="shared" ref="K125:K135" si="69">SUM(L125:N125)</f>
        <v>50356</v>
      </c>
      <c r="L125" s="24">
        <f>VLOOKUP($C125,'[1]Projektų sutarčių ataskaita (2'!$B$19:$AJ$126,33,FALSE)</f>
        <v>42802</v>
      </c>
      <c r="M125" s="24">
        <f>VLOOKUP($C125,'[1]Projektų sutarčių ataskaita (2'!$B$19:$AJ$126,34,FALSE)</f>
        <v>3777</v>
      </c>
      <c r="N125" s="24">
        <f>VLOOKUP($C125,'[1]Projektų sutarčių ataskaita (2'!$B$19:$AJ$126,35,FALSE)</f>
        <v>3777</v>
      </c>
      <c r="O125" s="15">
        <f t="shared" si="58"/>
        <v>50356</v>
      </c>
      <c r="P125" s="15">
        <v>46579</v>
      </c>
      <c r="Q125" s="24">
        <v>3777</v>
      </c>
      <c r="R125" s="28"/>
      <c r="S125" s="26">
        <f>H125-O125</f>
        <v>0</v>
      </c>
      <c r="U125" s="26" t="e">
        <f>#REF!-#REF!</f>
        <v>#REF!</v>
      </c>
      <c r="V125" s="26">
        <f>J125-Q125</f>
        <v>0</v>
      </c>
      <c r="Y125" s="20">
        <f t="shared" si="66"/>
        <v>0</v>
      </c>
      <c r="Z125" s="21"/>
      <c r="AA125" s="21"/>
      <c r="AB125" s="21"/>
      <c r="AC125" s="2">
        <f t="shared" si="60"/>
        <v>0</v>
      </c>
      <c r="AD125" s="2" t="e">
        <f>#REF!-#REF!</f>
        <v>#REF!</v>
      </c>
      <c r="AE125" s="2" t="e">
        <f>#REF!-#REF!</f>
        <v>#REF!</v>
      </c>
      <c r="AF125" s="2">
        <f t="shared" si="61"/>
        <v>0</v>
      </c>
    </row>
    <row r="126" spans="1:32" s="2" customFormat="1" ht="53.75" x14ac:dyDescent="0.3">
      <c r="A126" s="11" t="s">
        <v>548</v>
      </c>
      <c r="B126" s="11" t="s">
        <v>549</v>
      </c>
      <c r="C126" s="11" t="s">
        <v>550</v>
      </c>
      <c r="D126" s="11" t="s">
        <v>551</v>
      </c>
      <c r="E126" s="11" t="s">
        <v>552</v>
      </c>
      <c r="F126" s="22" t="s">
        <v>147</v>
      </c>
      <c r="G126" s="11" t="s">
        <v>148</v>
      </c>
      <c r="H126" s="15">
        <f t="shared" si="39"/>
        <v>82935.73000000001</v>
      </c>
      <c r="I126" s="15">
        <v>76715.91</v>
      </c>
      <c r="J126" s="23">
        <v>6219.82</v>
      </c>
      <c r="K126" s="24">
        <f t="shared" si="69"/>
        <v>82938</v>
      </c>
      <c r="L126" s="24">
        <f>VLOOKUP($C126,'[1]Projektų sutarčių ataskaita (2'!$B$19:$AJ$126,33,FALSE)</f>
        <v>70498</v>
      </c>
      <c r="M126" s="24">
        <f>VLOOKUP($C126,'[1]Projektų sutarčių ataskaita (2'!$B$19:$AJ$126,34,FALSE)</f>
        <v>6220</v>
      </c>
      <c r="N126" s="24">
        <f>VLOOKUP($C126,'[1]Projektų sutarčių ataskaita (2'!$B$19:$AJ$126,35,FALSE)</f>
        <v>6220</v>
      </c>
      <c r="O126" s="15">
        <f t="shared" si="58"/>
        <v>82935.73000000001</v>
      </c>
      <c r="P126" s="15">
        <v>76715.91</v>
      </c>
      <c r="Q126" s="24">
        <v>6219.82</v>
      </c>
      <c r="R126" s="28"/>
      <c r="S126" s="26">
        <f>H126-K126</f>
        <v>-2.2699999999895226</v>
      </c>
      <c r="U126" s="26" t="e">
        <f>#REF!-L126</f>
        <v>#REF!</v>
      </c>
      <c r="V126" s="26" t="e">
        <f>#REF!-M126</f>
        <v>#REF!</v>
      </c>
      <c r="W126" s="26">
        <f>J126-N126</f>
        <v>-0.18000000000029104</v>
      </c>
      <c r="Y126" s="20">
        <f t="shared" si="66"/>
        <v>-2.2699999999895226</v>
      </c>
      <c r="Z126" s="21"/>
      <c r="AA126" s="21"/>
      <c r="AB126" s="21"/>
      <c r="AC126" s="2">
        <f t="shared" si="60"/>
        <v>0</v>
      </c>
      <c r="AD126" s="2" t="e">
        <f>#REF!-#REF!</f>
        <v>#REF!</v>
      </c>
      <c r="AE126" s="2" t="e">
        <f>#REF!-#REF!</f>
        <v>#REF!</v>
      </c>
      <c r="AF126" s="2">
        <f t="shared" si="61"/>
        <v>0</v>
      </c>
    </row>
    <row r="127" spans="1:32" s="2" customFormat="1" ht="53.75" x14ac:dyDescent="0.3">
      <c r="A127" s="11" t="s">
        <v>553</v>
      </c>
      <c r="B127" s="11" t="s">
        <v>554</v>
      </c>
      <c r="C127" s="11" t="s">
        <v>555</v>
      </c>
      <c r="D127" s="11" t="s">
        <v>556</v>
      </c>
      <c r="E127" s="11" t="s">
        <v>557</v>
      </c>
      <c r="F127" s="22" t="s">
        <v>147</v>
      </c>
      <c r="G127" s="11" t="s">
        <v>148</v>
      </c>
      <c r="H127" s="15">
        <f t="shared" si="39"/>
        <v>43147.740000000005</v>
      </c>
      <c r="I127" s="15">
        <v>39911.65</v>
      </c>
      <c r="J127" s="23">
        <v>3236.09</v>
      </c>
      <c r="K127" s="24">
        <f t="shared" si="69"/>
        <v>43413.030000000006</v>
      </c>
      <c r="L127" s="24">
        <f>VLOOKUP($C127,'[1]Projektų sutarčių ataskaita (2'!$B$19:$AJ$126,33,FALSE)</f>
        <v>36901.08</v>
      </c>
      <c r="M127" s="24">
        <f>VLOOKUP($C127,'[1]Projektų sutarčių ataskaita (2'!$B$19:$AJ$126,34,FALSE)</f>
        <v>3255.97</v>
      </c>
      <c r="N127" s="24">
        <f>VLOOKUP($C127,'[1]Projektų sutarčių ataskaita (2'!$B$19:$AJ$126,35,FALSE)</f>
        <v>3255.98</v>
      </c>
      <c r="O127" s="15">
        <f t="shared" si="58"/>
        <v>43147.740000000005</v>
      </c>
      <c r="P127" s="15">
        <v>39911.65</v>
      </c>
      <c r="Q127" s="24">
        <v>3236.09</v>
      </c>
      <c r="R127" s="28"/>
      <c r="S127" s="26">
        <f>H127-O127</f>
        <v>0</v>
      </c>
      <c r="U127" s="26" t="e">
        <f>#REF!-#REF!</f>
        <v>#REF!</v>
      </c>
      <c r="V127" s="26">
        <f>J127-Q127</f>
        <v>0</v>
      </c>
      <c r="Y127" s="20">
        <f t="shared" si="66"/>
        <v>-265.29000000000087</v>
      </c>
      <c r="Z127" s="21"/>
      <c r="AA127" s="21"/>
      <c r="AB127" s="21"/>
      <c r="AC127" s="2">
        <f t="shared" si="60"/>
        <v>0</v>
      </c>
      <c r="AD127" s="2" t="e">
        <f>#REF!-#REF!</f>
        <v>#REF!</v>
      </c>
      <c r="AE127" s="2" t="e">
        <f>#REF!-#REF!</f>
        <v>#REF!</v>
      </c>
      <c r="AF127" s="2">
        <f t="shared" si="61"/>
        <v>0</v>
      </c>
    </row>
    <row r="128" spans="1:32" s="2" customFormat="1" ht="53.75" x14ac:dyDescent="0.3">
      <c r="A128" s="11" t="s">
        <v>558</v>
      </c>
      <c r="B128" s="11" t="s">
        <v>559</v>
      </c>
      <c r="C128" s="11" t="s">
        <v>560</v>
      </c>
      <c r="D128" s="11" t="s">
        <v>561</v>
      </c>
      <c r="E128" s="11" t="s">
        <v>562</v>
      </c>
      <c r="F128" s="22" t="s">
        <v>147</v>
      </c>
      <c r="G128" s="11" t="s">
        <v>193</v>
      </c>
      <c r="H128" s="15">
        <f t="shared" si="39"/>
        <v>200143.79</v>
      </c>
      <c r="I128" s="15">
        <v>166370.03</v>
      </c>
      <c r="J128" s="23">
        <v>33773.760000000002</v>
      </c>
      <c r="K128" s="24">
        <f t="shared" si="69"/>
        <v>200143.79</v>
      </c>
      <c r="L128" s="24">
        <f>VLOOKUP($C128,'[1]Projektų sutarčių ataskaita (2'!$B$19:$AJ$126,33,FALSE)</f>
        <v>146115.69</v>
      </c>
      <c r="M128" s="24">
        <f>VLOOKUP($C128,'[1]Projektų sutarčių ataskaita (2'!$B$19:$AJ$126,34,FALSE)</f>
        <v>12873</v>
      </c>
      <c r="N128" s="24">
        <f>VLOOKUP($C128,'[1]Projektų sutarčių ataskaita (2'!$B$19:$AJ$126,35,FALSE)</f>
        <v>41155.1</v>
      </c>
      <c r="O128" s="15">
        <f t="shared" si="58"/>
        <v>72198.989999999991</v>
      </c>
      <c r="P128" s="15">
        <v>66682.009999999995</v>
      </c>
      <c r="Q128" s="24">
        <v>5516.98</v>
      </c>
      <c r="R128" s="28" t="s">
        <v>295</v>
      </c>
      <c r="S128" s="26">
        <f>H128-K128</f>
        <v>0</v>
      </c>
      <c r="U128" s="26" t="e">
        <f>#REF!-L128</f>
        <v>#REF!</v>
      </c>
      <c r="V128" s="26" t="e">
        <f>#REF!-M128</f>
        <v>#REF!</v>
      </c>
      <c r="W128" s="26">
        <f>J128-N128</f>
        <v>-7381.3399999999965</v>
      </c>
      <c r="Y128" s="20">
        <f t="shared" si="66"/>
        <v>0</v>
      </c>
      <c r="Z128" s="34" t="e">
        <f>#REF!-L128</f>
        <v>#REF!</v>
      </c>
      <c r="AA128" s="34" t="e">
        <f>#REF!-M128</f>
        <v>#REF!</v>
      </c>
      <c r="AB128" s="34">
        <f>J128-N128</f>
        <v>-7381.3399999999965</v>
      </c>
      <c r="AC128" s="2">
        <f t="shared" si="60"/>
        <v>127944.80000000002</v>
      </c>
      <c r="AD128" s="2" t="e">
        <f>#REF!-#REF!</f>
        <v>#REF!</v>
      </c>
      <c r="AE128" s="2" t="e">
        <f>#REF!-#REF!</f>
        <v>#REF!</v>
      </c>
      <c r="AF128" s="2">
        <f t="shared" si="61"/>
        <v>28256.780000000002</v>
      </c>
    </row>
    <row r="129" spans="1:32" s="2" customFormat="1" ht="53.75" x14ac:dyDescent="0.3">
      <c r="A129" s="11" t="s">
        <v>563</v>
      </c>
      <c r="B129" s="11" t="s">
        <v>564</v>
      </c>
      <c r="C129" s="11" t="s">
        <v>565</v>
      </c>
      <c r="D129" s="11" t="s">
        <v>566</v>
      </c>
      <c r="E129" s="11" t="s">
        <v>567</v>
      </c>
      <c r="F129" s="22" t="s">
        <v>147</v>
      </c>
      <c r="G129" s="11" t="s">
        <v>148</v>
      </c>
      <c r="H129" s="15">
        <f t="shared" si="39"/>
        <v>23990.78</v>
      </c>
      <c r="I129" s="15">
        <v>16082</v>
      </c>
      <c r="J129" s="23">
        <v>7908.78</v>
      </c>
      <c r="K129" s="24">
        <f t="shared" si="69"/>
        <v>23990.78</v>
      </c>
      <c r="L129" s="24">
        <f>VLOOKUP($C129,'[1]Projektų sutarčių ataskaita (2'!$B$19:$AJ$126,33,FALSE)</f>
        <v>15815.88</v>
      </c>
      <c r="M129" s="24">
        <f>VLOOKUP($C129,'[1]Projektų sutarčių ataskaita (2'!$B$19:$AJ$126,34,FALSE)</f>
        <v>266.12</v>
      </c>
      <c r="N129" s="24">
        <f>VLOOKUP($C129,'[1]Projektų sutarčių ataskaita (2'!$B$19:$AJ$126,35,FALSE)</f>
        <v>7908.78</v>
      </c>
      <c r="O129" s="15">
        <f t="shared" si="58"/>
        <v>23990.78</v>
      </c>
      <c r="P129" s="15">
        <v>16082</v>
      </c>
      <c r="Q129" s="24">
        <v>7908.78</v>
      </c>
      <c r="R129" s="28"/>
      <c r="S129" s="26">
        <f>H129-O129</f>
        <v>0</v>
      </c>
      <c r="U129" s="26" t="e">
        <f>#REF!-#REF!</f>
        <v>#REF!</v>
      </c>
      <c r="V129" s="26">
        <f>J129-Q129</f>
        <v>0</v>
      </c>
      <c r="Y129" s="20">
        <f t="shared" si="66"/>
        <v>0</v>
      </c>
      <c r="Z129" s="21" t="e">
        <f>#REF!-L129</f>
        <v>#REF!</v>
      </c>
      <c r="AA129" s="21" t="e">
        <f>#REF!-M129</f>
        <v>#REF!</v>
      </c>
      <c r="AB129" s="21">
        <f>J129-N129</f>
        <v>0</v>
      </c>
      <c r="AC129" s="2">
        <f t="shared" si="60"/>
        <v>0</v>
      </c>
      <c r="AD129" s="2" t="e">
        <f>#REF!-#REF!</f>
        <v>#REF!</v>
      </c>
      <c r="AE129" s="2" t="e">
        <f>#REF!-#REF!</f>
        <v>#REF!</v>
      </c>
      <c r="AF129" s="2">
        <f t="shared" si="61"/>
        <v>0</v>
      </c>
    </row>
    <row r="130" spans="1:32" s="2" customFormat="1" ht="53.75" x14ac:dyDescent="0.3">
      <c r="A130" s="11" t="s">
        <v>568</v>
      </c>
      <c r="B130" s="11" t="s">
        <v>569</v>
      </c>
      <c r="C130" s="11" t="s">
        <v>570</v>
      </c>
      <c r="D130" s="11" t="s">
        <v>571</v>
      </c>
      <c r="E130" s="11" t="s">
        <v>572</v>
      </c>
      <c r="F130" s="22" t="s">
        <v>147</v>
      </c>
      <c r="G130" s="11" t="s">
        <v>193</v>
      </c>
      <c r="H130" s="15">
        <f t="shared" si="39"/>
        <v>163532</v>
      </c>
      <c r="I130" s="15">
        <v>151267</v>
      </c>
      <c r="J130" s="23">
        <v>12265</v>
      </c>
      <c r="K130" s="24">
        <f t="shared" si="69"/>
        <v>163532</v>
      </c>
      <c r="L130" s="24">
        <f>VLOOKUP($C130,'[1]Projektų sutarčių ataskaita (2'!$B$19:$AJ$126,33,FALSE)</f>
        <v>139002</v>
      </c>
      <c r="M130" s="24">
        <f>VLOOKUP($C130,'[1]Projektų sutarčių ataskaita (2'!$B$19:$AJ$126,34,FALSE)</f>
        <v>12265</v>
      </c>
      <c r="N130" s="24">
        <f>VLOOKUP($C130,'[1]Projektų sutarčių ataskaita (2'!$B$19:$AJ$126,35,FALSE)</f>
        <v>12265</v>
      </c>
      <c r="O130" s="15">
        <f t="shared" si="58"/>
        <v>98025.84</v>
      </c>
      <c r="P130" s="15">
        <v>90673.84</v>
      </c>
      <c r="Q130" s="24">
        <v>7352</v>
      </c>
      <c r="R130" s="28"/>
      <c r="S130" s="26">
        <f>H130-K130</f>
        <v>0</v>
      </c>
      <c r="U130" s="26" t="e">
        <f>#REF!-L130</f>
        <v>#REF!</v>
      </c>
      <c r="V130" s="26" t="e">
        <f>#REF!-M130</f>
        <v>#REF!</v>
      </c>
      <c r="W130" s="26">
        <f>J130-N130</f>
        <v>0</v>
      </c>
      <c r="Y130" s="20">
        <f t="shared" si="66"/>
        <v>0</v>
      </c>
      <c r="Z130" s="21" t="e">
        <f>#REF!-L130</f>
        <v>#REF!</v>
      </c>
      <c r="AA130" s="21" t="e">
        <f>#REF!-M130</f>
        <v>#REF!</v>
      </c>
      <c r="AB130" s="21">
        <f>J130-N130</f>
        <v>0</v>
      </c>
      <c r="AC130" s="2">
        <f t="shared" si="60"/>
        <v>65506.16</v>
      </c>
      <c r="AD130" s="2" t="e">
        <f>#REF!-#REF!</f>
        <v>#REF!</v>
      </c>
      <c r="AE130" s="2" t="e">
        <f>#REF!-#REF!</f>
        <v>#REF!</v>
      </c>
      <c r="AF130" s="2">
        <f t="shared" si="61"/>
        <v>4913</v>
      </c>
    </row>
    <row r="131" spans="1:32" s="2" customFormat="1" ht="53.75" x14ac:dyDescent="0.3">
      <c r="A131" s="11" t="s">
        <v>573</v>
      </c>
      <c r="B131" s="11" t="s">
        <v>574</v>
      </c>
      <c r="C131" s="11" t="s">
        <v>575</v>
      </c>
      <c r="D131" s="11" t="s">
        <v>576</v>
      </c>
      <c r="E131" s="11" t="s">
        <v>577</v>
      </c>
      <c r="F131" s="22" t="s">
        <v>147</v>
      </c>
      <c r="G131" s="11" t="s">
        <v>148</v>
      </c>
      <c r="H131" s="15">
        <f t="shared" si="39"/>
        <v>22790</v>
      </c>
      <c r="I131" s="15">
        <v>11367</v>
      </c>
      <c r="J131" s="23">
        <v>11423</v>
      </c>
      <c r="K131" s="24">
        <f t="shared" si="69"/>
        <v>22790</v>
      </c>
      <c r="L131" s="24">
        <f>VLOOKUP($C131,'[1]Projektų sutarčių ataskaita (2'!$B$19:$AJ$126,33,FALSE)</f>
        <v>10445</v>
      </c>
      <c r="M131" s="24">
        <f>VLOOKUP($C131,'[1]Projektų sutarčių ataskaita (2'!$B$19:$AJ$126,34,FALSE)</f>
        <v>922</v>
      </c>
      <c r="N131" s="24">
        <f>VLOOKUP($C131,'[1]Projektų sutarčių ataskaita (2'!$B$19:$AJ$126,35,FALSE)</f>
        <v>11423</v>
      </c>
      <c r="O131" s="15">
        <f t="shared" si="58"/>
        <v>22790</v>
      </c>
      <c r="P131" s="15">
        <v>11367</v>
      </c>
      <c r="Q131" s="24">
        <v>11423</v>
      </c>
      <c r="R131" s="28"/>
      <c r="S131" s="26">
        <f>H131-O131</f>
        <v>0</v>
      </c>
      <c r="U131" s="26" t="e">
        <f>#REF!-#REF!</f>
        <v>#REF!</v>
      </c>
      <c r="V131" s="26">
        <f>J131-Q131</f>
        <v>0</v>
      </c>
      <c r="Y131" s="20">
        <f t="shared" si="66"/>
        <v>0</v>
      </c>
      <c r="Z131" s="21" t="e">
        <f>#REF!-L131</f>
        <v>#REF!</v>
      </c>
      <c r="AA131" s="21" t="e">
        <f>#REF!-M131</f>
        <v>#REF!</v>
      </c>
      <c r="AB131" s="21">
        <f>J131-N131</f>
        <v>0</v>
      </c>
      <c r="AC131" s="2">
        <f t="shared" si="60"/>
        <v>0</v>
      </c>
      <c r="AD131" s="2" t="e">
        <f>#REF!-#REF!</f>
        <v>#REF!</v>
      </c>
      <c r="AE131" s="2" t="e">
        <f>#REF!-#REF!</f>
        <v>#REF!</v>
      </c>
      <c r="AF131" s="2">
        <f t="shared" si="61"/>
        <v>0</v>
      </c>
    </row>
    <row r="132" spans="1:32" s="2" customFormat="1" ht="51.05" customHeight="1" x14ac:dyDescent="0.3">
      <c r="A132" s="11" t="s">
        <v>578</v>
      </c>
      <c r="B132" s="11" t="s">
        <v>579</v>
      </c>
      <c r="C132" s="11" t="s">
        <v>580</v>
      </c>
      <c r="D132" s="11" t="s">
        <v>581</v>
      </c>
      <c r="E132" s="11" t="s">
        <v>582</v>
      </c>
      <c r="F132" s="22" t="s">
        <v>147</v>
      </c>
      <c r="G132" s="11" t="s">
        <v>148</v>
      </c>
      <c r="H132" s="15">
        <f t="shared" si="39"/>
        <v>25516.78</v>
      </c>
      <c r="I132" s="15">
        <v>23602.789999999997</v>
      </c>
      <c r="J132" s="23">
        <v>1913.99</v>
      </c>
      <c r="K132" s="24">
        <f t="shared" si="69"/>
        <v>25517</v>
      </c>
      <c r="L132" s="24">
        <f>VLOOKUP($C132,'[1]Projektų sutarčių ataskaita (2'!$B$19:$AJ$126,33,FALSE)</f>
        <v>21689.45</v>
      </c>
      <c r="M132" s="24">
        <f>VLOOKUP($C132,'[1]Projektų sutarčių ataskaita (2'!$B$19:$AJ$126,34,FALSE)</f>
        <v>1913.55</v>
      </c>
      <c r="N132" s="24">
        <f>VLOOKUP($C132,'[1]Projektų sutarčių ataskaita (2'!$B$19:$AJ$126,35,FALSE)</f>
        <v>1914</v>
      </c>
      <c r="O132" s="15">
        <f t="shared" si="58"/>
        <v>25516.78</v>
      </c>
      <c r="P132" s="15">
        <v>23602.789999999997</v>
      </c>
      <c r="Q132" s="24">
        <v>1913.99</v>
      </c>
      <c r="R132" s="28"/>
      <c r="S132" s="26">
        <f>H132-O132</f>
        <v>0</v>
      </c>
      <c r="U132" s="26" t="e">
        <f>#REF!-#REF!</f>
        <v>#REF!</v>
      </c>
      <c r="V132" s="26">
        <f>J132-Q132</f>
        <v>0</v>
      </c>
      <c r="Y132" s="20"/>
      <c r="Z132" s="21"/>
      <c r="AA132" s="21"/>
      <c r="AB132" s="21"/>
      <c r="AC132" s="2">
        <f t="shared" si="60"/>
        <v>0</v>
      </c>
      <c r="AD132" s="2" t="e">
        <f>#REF!-#REF!</f>
        <v>#REF!</v>
      </c>
      <c r="AE132" s="2" t="e">
        <f>#REF!-#REF!</f>
        <v>#REF!</v>
      </c>
      <c r="AF132" s="2">
        <f t="shared" si="61"/>
        <v>0</v>
      </c>
    </row>
    <row r="133" spans="1:32" s="2" customFormat="1" ht="67.2" x14ac:dyDescent="0.3">
      <c r="A133" s="11" t="s">
        <v>583</v>
      </c>
      <c r="B133" s="11" t="s">
        <v>584</v>
      </c>
      <c r="C133" s="11" t="s">
        <v>585</v>
      </c>
      <c r="D133" s="11" t="s">
        <v>586</v>
      </c>
      <c r="E133" s="11" t="s">
        <v>587</v>
      </c>
      <c r="F133" s="22" t="s">
        <v>147</v>
      </c>
      <c r="G133" s="11" t="s">
        <v>148</v>
      </c>
      <c r="H133" s="15">
        <f t="shared" si="39"/>
        <v>27906</v>
      </c>
      <c r="I133" s="15">
        <v>25813</v>
      </c>
      <c r="J133" s="23">
        <v>2093</v>
      </c>
      <c r="K133" s="24">
        <f t="shared" si="69"/>
        <v>27906</v>
      </c>
      <c r="L133" s="24">
        <f>VLOOKUP($C133,'[1]Projektų sutarčių ataskaita (2'!$B$19:$AJ$126,33,FALSE)</f>
        <v>23720.1</v>
      </c>
      <c r="M133" s="24">
        <f>VLOOKUP($C133,'[1]Projektų sutarčių ataskaita (2'!$B$19:$AJ$126,34,FALSE)</f>
        <v>2092.9</v>
      </c>
      <c r="N133" s="24">
        <f>VLOOKUP($C133,'[1]Projektų sutarčių ataskaita (2'!$B$19:$AJ$126,35,FALSE)</f>
        <v>2093</v>
      </c>
      <c r="O133" s="15">
        <f t="shared" si="58"/>
        <v>27906</v>
      </c>
      <c r="P133" s="15">
        <v>25813</v>
      </c>
      <c r="Q133" s="24">
        <v>2093</v>
      </c>
      <c r="R133" s="28"/>
      <c r="S133" s="26">
        <f>H133-O133</f>
        <v>0</v>
      </c>
      <c r="U133" s="26" t="e">
        <f>#REF!-#REF!</f>
        <v>#REF!</v>
      </c>
      <c r="V133" s="26">
        <f>J133-Q133</f>
        <v>0</v>
      </c>
      <c r="Y133" s="20">
        <f t="shared" ref="Y133:Y150" si="70">H133-K133</f>
        <v>0</v>
      </c>
      <c r="Z133" s="21" t="e">
        <f>#REF!-L133</f>
        <v>#REF!</v>
      </c>
      <c r="AA133" s="21" t="e">
        <f>#REF!-M133</f>
        <v>#REF!</v>
      </c>
      <c r="AB133" s="21">
        <f t="shared" ref="AB133:AB150" si="71">J133-N133</f>
        <v>0</v>
      </c>
      <c r="AC133" s="2">
        <f t="shared" si="60"/>
        <v>0</v>
      </c>
      <c r="AD133" s="2" t="e">
        <f>#REF!-#REF!</f>
        <v>#REF!</v>
      </c>
      <c r="AE133" s="2" t="e">
        <f>#REF!-#REF!</f>
        <v>#REF!</v>
      </c>
      <c r="AF133" s="2">
        <f t="shared" si="61"/>
        <v>0</v>
      </c>
    </row>
    <row r="134" spans="1:32" s="2" customFormat="1" ht="53.75" x14ac:dyDescent="0.3">
      <c r="A134" s="11" t="s">
        <v>588</v>
      </c>
      <c r="B134" s="11" t="s">
        <v>589</v>
      </c>
      <c r="C134" s="11" t="s">
        <v>590</v>
      </c>
      <c r="D134" s="11" t="s">
        <v>591</v>
      </c>
      <c r="E134" s="11" t="s">
        <v>192</v>
      </c>
      <c r="F134" s="22" t="s">
        <v>147</v>
      </c>
      <c r="G134" s="11" t="s">
        <v>193</v>
      </c>
      <c r="H134" s="15">
        <f t="shared" si="39"/>
        <v>193823.02</v>
      </c>
      <c r="I134" s="15">
        <v>178264.95999999999</v>
      </c>
      <c r="J134" s="23">
        <v>15558.06</v>
      </c>
      <c r="K134" s="24">
        <f t="shared" si="69"/>
        <v>193823.02</v>
      </c>
      <c r="L134" s="24">
        <f>VLOOKUP($C134,'[1]Projektų sutarčių ataskaita (2'!$B$19:$AJ$126,33,FALSE)</f>
        <v>163810.96</v>
      </c>
      <c r="M134" s="24">
        <f>VLOOKUP($C134,'[1]Projektų sutarčių ataskaita (2'!$B$19:$AJ$126,34,FALSE)</f>
        <v>14454</v>
      </c>
      <c r="N134" s="24">
        <f>VLOOKUP($C134,'[1]Projektų sutarčių ataskaita (2'!$B$19:$AJ$126,35,FALSE)</f>
        <v>15558.06</v>
      </c>
      <c r="O134" s="15">
        <f t="shared" si="58"/>
        <v>188666.35000000003</v>
      </c>
      <c r="P134" s="15">
        <v>173522.21000000002</v>
      </c>
      <c r="Q134" s="24">
        <v>15144.14</v>
      </c>
      <c r="R134" s="28"/>
      <c r="S134" s="26">
        <f>H134-K134</f>
        <v>0</v>
      </c>
      <c r="U134" s="26" t="e">
        <f>#REF!-L134</f>
        <v>#REF!</v>
      </c>
      <c r="V134" s="26" t="e">
        <f>#REF!-M134</f>
        <v>#REF!</v>
      </c>
      <c r="W134" s="26">
        <f>J134-N134</f>
        <v>0</v>
      </c>
      <c r="Y134" s="20">
        <f t="shared" si="70"/>
        <v>0</v>
      </c>
      <c r="Z134" s="21" t="e">
        <f>#REF!-L134</f>
        <v>#REF!</v>
      </c>
      <c r="AA134" s="21" t="e">
        <f>#REF!-M134</f>
        <v>#REF!</v>
      </c>
      <c r="AB134" s="21">
        <f t="shared" si="71"/>
        <v>0</v>
      </c>
      <c r="AC134" s="2">
        <f t="shared" si="60"/>
        <v>5156.6699999999546</v>
      </c>
      <c r="AD134" s="2" t="e">
        <f>#REF!-#REF!</f>
        <v>#REF!</v>
      </c>
      <c r="AE134" s="2" t="e">
        <f>#REF!-#REF!</f>
        <v>#REF!</v>
      </c>
      <c r="AF134" s="2">
        <f t="shared" si="61"/>
        <v>413.92000000000007</v>
      </c>
    </row>
    <row r="135" spans="1:32" s="2" customFormat="1" ht="53.75" x14ac:dyDescent="0.3">
      <c r="A135" s="11" t="s">
        <v>592</v>
      </c>
      <c r="B135" s="11" t="s">
        <v>593</v>
      </c>
      <c r="C135" s="11" t="s">
        <v>594</v>
      </c>
      <c r="D135" s="11" t="s">
        <v>595</v>
      </c>
      <c r="E135" s="11" t="s">
        <v>596</v>
      </c>
      <c r="F135" s="22" t="s">
        <v>147</v>
      </c>
      <c r="G135" s="11" t="s">
        <v>193</v>
      </c>
      <c r="H135" s="15">
        <f t="shared" si="39"/>
        <v>200968.85</v>
      </c>
      <c r="I135" s="15">
        <v>185896.19</v>
      </c>
      <c r="J135" s="23">
        <v>15072.66</v>
      </c>
      <c r="K135" s="24">
        <f t="shared" si="69"/>
        <v>200968.85</v>
      </c>
      <c r="L135" s="24">
        <f>VLOOKUP($C135,'[1]Projektų sutarčių ataskaita (2'!$B$19:$AJ$126,33,FALSE)</f>
        <v>170823.53</v>
      </c>
      <c r="M135" s="24">
        <f>VLOOKUP($C135,'[1]Projektų sutarčių ataskaita (2'!$B$19:$AJ$126,34,FALSE)</f>
        <v>15072.66</v>
      </c>
      <c r="N135" s="24">
        <f>VLOOKUP($C135,'[1]Projektų sutarčių ataskaita (2'!$B$19:$AJ$126,35,FALSE)</f>
        <v>15072.66</v>
      </c>
      <c r="O135" s="15">
        <f t="shared" si="58"/>
        <v>184370.71999999997</v>
      </c>
      <c r="P135" s="15">
        <v>170542.91999999998</v>
      </c>
      <c r="Q135" s="24">
        <v>13827.8</v>
      </c>
      <c r="R135" s="28"/>
      <c r="S135" s="26">
        <f>H135-K135</f>
        <v>0</v>
      </c>
      <c r="U135" s="26" t="e">
        <f>#REF!-L135</f>
        <v>#REF!</v>
      </c>
      <c r="V135" s="26" t="e">
        <f>#REF!-M135</f>
        <v>#REF!</v>
      </c>
      <c r="W135" s="26">
        <f>J135-N135</f>
        <v>0</v>
      </c>
      <c r="Y135" s="20">
        <f t="shared" si="70"/>
        <v>0</v>
      </c>
      <c r="Z135" s="21" t="e">
        <f>#REF!-L135</f>
        <v>#REF!</v>
      </c>
      <c r="AA135" s="21" t="e">
        <f>#REF!-M135</f>
        <v>#REF!</v>
      </c>
      <c r="AB135" s="21">
        <f t="shared" si="71"/>
        <v>0</v>
      </c>
      <c r="AC135" s="2">
        <f t="shared" si="60"/>
        <v>16598.130000000034</v>
      </c>
      <c r="AD135" s="2" t="e">
        <f>#REF!-#REF!</f>
        <v>#REF!</v>
      </c>
      <c r="AE135" s="2" t="e">
        <f>#REF!-#REF!</f>
        <v>#REF!</v>
      </c>
      <c r="AF135" s="2">
        <f t="shared" si="61"/>
        <v>1244.8600000000006</v>
      </c>
    </row>
    <row r="136" spans="1:32" s="2" customFormat="1" ht="40.299999999999997" x14ac:dyDescent="0.3">
      <c r="A136" s="16" t="s">
        <v>597</v>
      </c>
      <c r="B136" s="13"/>
      <c r="C136" s="11" t="s">
        <v>147</v>
      </c>
      <c r="D136" s="10" t="s">
        <v>80</v>
      </c>
      <c r="E136" s="13"/>
      <c r="F136" s="16" t="s">
        <v>116</v>
      </c>
      <c r="G136" s="13"/>
      <c r="H136" s="15">
        <f t="shared" si="39"/>
        <v>994984.54</v>
      </c>
      <c r="I136" s="15">
        <v>920360.47</v>
      </c>
      <c r="J136" s="18">
        <f>SUM(J137:J141)</f>
        <v>74624.070000000007</v>
      </c>
      <c r="K136" s="18">
        <f t="shared" ref="K136:N136" si="72">SUM(K137:K141)</f>
        <v>994984.54000000015</v>
      </c>
      <c r="L136" s="18">
        <f t="shared" si="72"/>
        <v>845736.85</v>
      </c>
      <c r="M136" s="18">
        <f t="shared" si="72"/>
        <v>74623.62</v>
      </c>
      <c r="N136" s="18">
        <f t="shared" si="72"/>
        <v>74624.070000000007</v>
      </c>
      <c r="O136" s="15">
        <f t="shared" ref="O136:O167" si="73">P136+Q136</f>
        <v>728771.27999999991</v>
      </c>
      <c r="P136" s="15">
        <v>675328.45</v>
      </c>
      <c r="Q136" s="18">
        <v>53442.83</v>
      </c>
      <c r="R136" s="19"/>
      <c r="Y136" s="20">
        <f t="shared" si="70"/>
        <v>0</v>
      </c>
      <c r="Z136" s="21" t="e">
        <f>#REF!-L136</f>
        <v>#REF!</v>
      </c>
      <c r="AA136" s="21" t="e">
        <f>#REF!-M136</f>
        <v>#REF!</v>
      </c>
      <c r="AB136" s="21">
        <f t="shared" si="71"/>
        <v>0</v>
      </c>
      <c r="AC136" s="2">
        <f t="shared" si="60"/>
        <v>266213.26000000013</v>
      </c>
      <c r="AD136" s="2" t="e">
        <f>#REF!-#REF!</f>
        <v>#REF!</v>
      </c>
      <c r="AE136" s="2" t="e">
        <f>#REF!-#REF!</f>
        <v>#REF!</v>
      </c>
      <c r="AF136" s="2">
        <f t="shared" si="61"/>
        <v>21181.240000000005</v>
      </c>
    </row>
    <row r="137" spans="1:32" s="2" customFormat="1" ht="55.25" customHeight="1" x14ac:dyDescent="0.3">
      <c r="A137" s="11" t="s">
        <v>598</v>
      </c>
      <c r="B137" s="11" t="s">
        <v>599</v>
      </c>
      <c r="C137" s="11" t="s">
        <v>600</v>
      </c>
      <c r="D137" s="11" t="s">
        <v>601</v>
      </c>
      <c r="E137" s="11" t="s">
        <v>602</v>
      </c>
      <c r="F137" s="22" t="s">
        <v>147</v>
      </c>
      <c r="G137" s="11" t="s">
        <v>193</v>
      </c>
      <c r="H137" s="15">
        <f t="shared" ref="H137:H183" si="74">I137+J137</f>
        <v>198997.18000000002</v>
      </c>
      <c r="I137" s="15">
        <v>184072.39</v>
      </c>
      <c r="J137" s="23">
        <v>14924.79</v>
      </c>
      <c r="K137" s="24">
        <f>SUM(L137:N137)</f>
        <v>198997.18000000002</v>
      </c>
      <c r="L137" s="24">
        <f>VLOOKUP($C137,'[1]Projektų sutarčių ataskaita (2'!$B$19:$AJ$126,33,FALSE)</f>
        <v>169147.6</v>
      </c>
      <c r="M137" s="24">
        <f>VLOOKUP($C137,'[1]Projektų sutarčių ataskaita (2'!$B$19:$AJ$126,34,FALSE)</f>
        <v>14924.79</v>
      </c>
      <c r="N137" s="24">
        <f>VLOOKUP($C137,'[1]Projektų sutarčių ataskaita (2'!$B$19:$AJ$126,35,FALSE)</f>
        <v>14924.79</v>
      </c>
      <c r="O137" s="15">
        <f t="shared" si="73"/>
        <v>108057.87999999999</v>
      </c>
      <c r="P137" s="15">
        <v>99953.54</v>
      </c>
      <c r="Q137" s="24">
        <v>8104.34</v>
      </c>
      <c r="R137" s="28"/>
      <c r="S137" s="26">
        <f>H137-K137</f>
        <v>0</v>
      </c>
      <c r="U137" s="26" t="e">
        <f>#REF!-L137</f>
        <v>#REF!</v>
      </c>
      <c r="V137" s="26" t="e">
        <f>#REF!-M137</f>
        <v>#REF!</v>
      </c>
      <c r="W137" s="26">
        <f>J137-N137</f>
        <v>0</v>
      </c>
      <c r="Y137" s="20">
        <f t="shared" si="70"/>
        <v>0</v>
      </c>
      <c r="Z137" s="21" t="e">
        <f>#REF!-L137</f>
        <v>#REF!</v>
      </c>
      <c r="AA137" s="21" t="e">
        <f>#REF!-M137</f>
        <v>#REF!</v>
      </c>
      <c r="AB137" s="21">
        <f t="shared" si="71"/>
        <v>0</v>
      </c>
      <c r="AC137" s="2">
        <f t="shared" si="60"/>
        <v>90939.300000000032</v>
      </c>
      <c r="AD137" s="2" t="e">
        <f>#REF!-#REF!</f>
        <v>#REF!</v>
      </c>
      <c r="AE137" s="2" t="e">
        <f>#REF!-#REF!</f>
        <v>#REF!</v>
      </c>
      <c r="AF137" s="2">
        <f t="shared" si="61"/>
        <v>6820.4500000000007</v>
      </c>
    </row>
    <row r="138" spans="1:32" s="2" customFormat="1" ht="53.75" x14ac:dyDescent="0.3">
      <c r="A138" s="11" t="s">
        <v>603</v>
      </c>
      <c r="B138" s="11" t="s">
        <v>604</v>
      </c>
      <c r="C138" s="11" t="s">
        <v>605</v>
      </c>
      <c r="D138" s="11" t="s">
        <v>606</v>
      </c>
      <c r="E138" s="11" t="s">
        <v>307</v>
      </c>
      <c r="F138" s="22" t="s">
        <v>147</v>
      </c>
      <c r="G138" s="11" t="s">
        <v>193</v>
      </c>
      <c r="H138" s="15">
        <f t="shared" si="74"/>
        <v>198996.00000000003</v>
      </c>
      <c r="I138" s="15">
        <v>184071.30000000002</v>
      </c>
      <c r="J138" s="23">
        <v>14924.7</v>
      </c>
      <c r="K138" s="24">
        <f t="shared" ref="K138:K141" si="75">SUM(L138:N138)</f>
        <v>198996.00000000003</v>
      </c>
      <c r="L138" s="24">
        <f>VLOOKUP($C138,'[1]Projektų sutarčių ataskaita (2'!$B$19:$AJ$126,33,FALSE)</f>
        <v>169146.6</v>
      </c>
      <c r="M138" s="24">
        <f>VLOOKUP($C138,'[1]Projektų sutarčių ataskaita (2'!$B$19:$AJ$126,34,FALSE)</f>
        <v>14924.7</v>
      </c>
      <c r="N138" s="24">
        <f>VLOOKUP($C138,'[1]Projektų sutarčių ataskaita (2'!$B$19:$AJ$126,35,FALSE)</f>
        <v>14924.7</v>
      </c>
      <c r="O138" s="15">
        <f t="shared" si="73"/>
        <v>157988.03</v>
      </c>
      <c r="P138" s="15">
        <v>146138.93</v>
      </c>
      <c r="Q138" s="24">
        <v>11849.1</v>
      </c>
      <c r="R138" s="28"/>
      <c r="S138" s="26">
        <f>H138-K138</f>
        <v>0</v>
      </c>
      <c r="U138" s="26" t="e">
        <f>#REF!-L138</f>
        <v>#REF!</v>
      </c>
      <c r="V138" s="26" t="e">
        <f>#REF!-M138</f>
        <v>#REF!</v>
      </c>
      <c r="W138" s="26">
        <f>J138-N138</f>
        <v>0</v>
      </c>
      <c r="Y138" s="20">
        <f t="shared" si="70"/>
        <v>0</v>
      </c>
      <c r="Z138" s="21" t="e">
        <f>#REF!-L138</f>
        <v>#REF!</v>
      </c>
      <c r="AA138" s="21" t="e">
        <f>#REF!-M138</f>
        <v>#REF!</v>
      </c>
      <c r="AB138" s="21">
        <f t="shared" si="71"/>
        <v>0</v>
      </c>
      <c r="AC138" s="2">
        <f t="shared" si="60"/>
        <v>41007.97000000003</v>
      </c>
      <c r="AD138" s="2" t="e">
        <f>#REF!-#REF!</f>
        <v>#REF!</v>
      </c>
      <c r="AE138" s="2" t="e">
        <f>#REF!-#REF!</f>
        <v>#REF!</v>
      </c>
      <c r="AF138" s="2">
        <f t="shared" si="61"/>
        <v>3075.6000000000004</v>
      </c>
    </row>
    <row r="139" spans="1:32" s="2" customFormat="1" ht="53.75" x14ac:dyDescent="0.3">
      <c r="A139" s="11" t="s">
        <v>607</v>
      </c>
      <c r="B139" s="11" t="s">
        <v>608</v>
      </c>
      <c r="C139" s="11" t="s">
        <v>609</v>
      </c>
      <c r="D139" s="11" t="s">
        <v>610</v>
      </c>
      <c r="E139" s="11" t="s">
        <v>611</v>
      </c>
      <c r="F139" s="22" t="s">
        <v>147</v>
      </c>
      <c r="G139" s="11" t="s">
        <v>193</v>
      </c>
      <c r="H139" s="15">
        <f t="shared" si="74"/>
        <v>198997</v>
      </c>
      <c r="I139" s="15">
        <v>184072</v>
      </c>
      <c r="J139" s="23">
        <v>14925</v>
      </c>
      <c r="K139" s="24">
        <f t="shared" si="75"/>
        <v>198997</v>
      </c>
      <c r="L139" s="24">
        <f>VLOOKUP($C139,'[1]Projektų sutarčių ataskaita (2'!$B$19:$AJ$126,33,FALSE)</f>
        <v>169147.45</v>
      </c>
      <c r="M139" s="24">
        <f>VLOOKUP($C139,'[1]Projektų sutarčių ataskaita (2'!$B$19:$AJ$126,34,FALSE)</f>
        <v>14924.55</v>
      </c>
      <c r="N139" s="24">
        <f>VLOOKUP($C139,'[1]Projektų sutarčių ataskaita (2'!$B$19:$AJ$126,35,FALSE)</f>
        <v>14925</v>
      </c>
      <c r="O139" s="15">
        <f t="shared" si="73"/>
        <v>176344.5</v>
      </c>
      <c r="P139" s="15">
        <v>164333.68</v>
      </c>
      <c r="Q139" s="24">
        <v>12010.82</v>
      </c>
      <c r="R139" s="28"/>
      <c r="S139" s="26">
        <f>H139-K139</f>
        <v>0</v>
      </c>
      <c r="U139" s="26" t="e">
        <f>#REF!-L139</f>
        <v>#REF!</v>
      </c>
      <c r="V139" s="26" t="e">
        <f>#REF!-M139</f>
        <v>#REF!</v>
      </c>
      <c r="W139" s="26">
        <f>J139-N139</f>
        <v>0</v>
      </c>
      <c r="Y139" s="20">
        <f t="shared" si="70"/>
        <v>0</v>
      </c>
      <c r="Z139" s="21" t="e">
        <f>#REF!-L139</f>
        <v>#REF!</v>
      </c>
      <c r="AA139" s="21" t="e">
        <f>#REF!-M139</f>
        <v>#REF!</v>
      </c>
      <c r="AB139" s="21">
        <f t="shared" si="71"/>
        <v>0</v>
      </c>
      <c r="AC139" s="2">
        <f t="shared" si="60"/>
        <v>22652.5</v>
      </c>
      <c r="AD139" s="2" t="e">
        <f>#REF!-#REF!</f>
        <v>#REF!</v>
      </c>
      <c r="AE139" s="2" t="e">
        <f>#REF!-#REF!</f>
        <v>#REF!</v>
      </c>
      <c r="AF139" s="2">
        <f t="shared" si="61"/>
        <v>2914.1800000000003</v>
      </c>
    </row>
    <row r="140" spans="1:32" s="2" customFormat="1" ht="53.75" x14ac:dyDescent="0.3">
      <c r="A140" s="11" t="s">
        <v>612</v>
      </c>
      <c r="B140" s="11" t="s">
        <v>613</v>
      </c>
      <c r="C140" s="11" t="s">
        <v>614</v>
      </c>
      <c r="D140" s="11" t="s">
        <v>615</v>
      </c>
      <c r="E140" s="11" t="s">
        <v>616</v>
      </c>
      <c r="F140" s="22" t="s">
        <v>147</v>
      </c>
      <c r="G140" s="11" t="s">
        <v>193</v>
      </c>
      <c r="H140" s="15">
        <f t="shared" si="74"/>
        <v>198997.18000000002</v>
      </c>
      <c r="I140" s="15">
        <v>184072.39</v>
      </c>
      <c r="J140" s="23">
        <v>14924.79</v>
      </c>
      <c r="K140" s="24">
        <f t="shared" si="75"/>
        <v>198997.18000000002</v>
      </c>
      <c r="L140" s="24">
        <f>VLOOKUP($C140,'[1]Projektų sutarčių ataskaita (2'!$B$19:$AJ$126,33,FALSE)</f>
        <v>169147.6</v>
      </c>
      <c r="M140" s="24">
        <f>VLOOKUP($C140,'[1]Projektų sutarčių ataskaita (2'!$B$19:$AJ$126,34,FALSE)</f>
        <v>14924.79</v>
      </c>
      <c r="N140" s="24">
        <f>VLOOKUP($C140,'[1]Projektų sutarčių ataskaita (2'!$B$19:$AJ$126,35,FALSE)</f>
        <v>14924.79</v>
      </c>
      <c r="O140" s="15">
        <f t="shared" si="73"/>
        <v>168500.52000000002</v>
      </c>
      <c r="P140" s="15">
        <v>155862.98000000001</v>
      </c>
      <c r="Q140" s="24">
        <v>12637.54</v>
      </c>
      <c r="R140" s="28"/>
      <c r="S140" s="26">
        <f>H140-K140</f>
        <v>0</v>
      </c>
      <c r="U140" s="26" t="e">
        <f>#REF!-L140</f>
        <v>#REF!</v>
      </c>
      <c r="V140" s="26" t="e">
        <f>#REF!-M140</f>
        <v>#REF!</v>
      </c>
      <c r="W140" s="26">
        <f>J140-N140</f>
        <v>0</v>
      </c>
      <c r="Y140" s="20">
        <f t="shared" si="70"/>
        <v>0</v>
      </c>
      <c r="Z140" s="21" t="e">
        <f>#REF!-L140</f>
        <v>#REF!</v>
      </c>
      <c r="AA140" s="21" t="e">
        <f>#REF!-M140</f>
        <v>#REF!</v>
      </c>
      <c r="AB140" s="21">
        <f t="shared" si="71"/>
        <v>0</v>
      </c>
      <c r="AC140" s="2">
        <f t="shared" si="60"/>
        <v>30496.660000000003</v>
      </c>
      <c r="AD140" s="2" t="e">
        <f>#REF!-#REF!</f>
        <v>#REF!</v>
      </c>
      <c r="AE140" s="2" t="e">
        <f>#REF!-#REF!</f>
        <v>#REF!</v>
      </c>
      <c r="AF140" s="2">
        <f t="shared" si="61"/>
        <v>2287.25</v>
      </c>
    </row>
    <row r="141" spans="1:32" s="2" customFormat="1" ht="53.75" x14ac:dyDescent="0.3">
      <c r="A141" s="11" t="s">
        <v>617</v>
      </c>
      <c r="B141" s="11" t="s">
        <v>618</v>
      </c>
      <c r="C141" s="11" t="s">
        <v>619</v>
      </c>
      <c r="D141" s="11" t="s">
        <v>620</v>
      </c>
      <c r="E141" s="11" t="s">
        <v>621</v>
      </c>
      <c r="F141" s="22" t="s">
        <v>147</v>
      </c>
      <c r="G141" s="11" t="s">
        <v>193</v>
      </c>
      <c r="H141" s="15">
        <f t="shared" si="74"/>
        <v>198997.18000000002</v>
      </c>
      <c r="I141" s="15">
        <v>184072.39</v>
      </c>
      <c r="J141" s="23">
        <v>14924.79</v>
      </c>
      <c r="K141" s="24">
        <f t="shared" si="75"/>
        <v>198997.18000000002</v>
      </c>
      <c r="L141" s="24">
        <f>VLOOKUP($C141,'[1]Projektų sutarčių ataskaita (2'!$B$19:$AJ$126,33,FALSE)</f>
        <v>169147.6</v>
      </c>
      <c r="M141" s="24">
        <f>VLOOKUP($C141,'[1]Projektų sutarčių ataskaita (2'!$B$19:$AJ$126,34,FALSE)</f>
        <v>14924.79</v>
      </c>
      <c r="N141" s="24">
        <f>VLOOKUP($C141,'[1]Projektų sutarčių ataskaita (2'!$B$19:$AJ$126,35,FALSE)</f>
        <v>14924.79</v>
      </c>
      <c r="O141" s="15">
        <f t="shared" si="73"/>
        <v>117880.35</v>
      </c>
      <c r="P141" s="15">
        <v>109039.32</v>
      </c>
      <c r="Q141" s="24">
        <v>8841.0300000000007</v>
      </c>
      <c r="R141" s="28"/>
      <c r="S141" s="26">
        <f>H141-K141</f>
        <v>0</v>
      </c>
      <c r="U141" s="26" t="e">
        <f>#REF!-L141</f>
        <v>#REF!</v>
      </c>
      <c r="V141" s="26" t="e">
        <f>#REF!-M141</f>
        <v>#REF!</v>
      </c>
      <c r="W141" s="26">
        <f>J141-N141</f>
        <v>0</v>
      </c>
      <c r="Y141" s="20">
        <f t="shared" si="70"/>
        <v>0</v>
      </c>
      <c r="Z141" s="21" t="e">
        <f>#REF!-L141</f>
        <v>#REF!</v>
      </c>
      <c r="AA141" s="21" t="e">
        <f>#REF!-M141</f>
        <v>#REF!</v>
      </c>
      <c r="AB141" s="21">
        <f t="shared" si="71"/>
        <v>0</v>
      </c>
      <c r="AC141" s="2">
        <f t="shared" ref="AC141:AC172" si="76">H141-O141</f>
        <v>81116.830000000016</v>
      </c>
      <c r="AD141" s="2" t="e">
        <f>#REF!-#REF!</f>
        <v>#REF!</v>
      </c>
      <c r="AE141" s="2" t="e">
        <f>#REF!-#REF!</f>
        <v>#REF!</v>
      </c>
      <c r="AF141" s="2">
        <f t="shared" ref="AF141:AF172" si="77">J141-Q141</f>
        <v>6083.76</v>
      </c>
    </row>
    <row r="142" spans="1:32" s="2" customFormat="1" ht="80.599999999999994" x14ac:dyDescent="0.3">
      <c r="A142" s="16" t="s">
        <v>622</v>
      </c>
      <c r="B142" s="13"/>
      <c r="C142" s="11" t="s">
        <v>147</v>
      </c>
      <c r="D142" s="10" t="s">
        <v>85</v>
      </c>
      <c r="E142" s="13"/>
      <c r="F142" s="16" t="s">
        <v>116</v>
      </c>
      <c r="G142" s="13"/>
      <c r="H142" s="15">
        <f t="shared" si="74"/>
        <v>65213.18</v>
      </c>
      <c r="I142" s="15">
        <v>60317.14</v>
      </c>
      <c r="J142" s="18">
        <f>SUM(J143:J147)</f>
        <v>4896.04</v>
      </c>
      <c r="K142" s="18">
        <f t="shared" ref="K142:N142" si="78">SUM(K143:K147)</f>
        <v>65213.18</v>
      </c>
      <c r="L142" s="18">
        <f t="shared" si="78"/>
        <v>54760.7</v>
      </c>
      <c r="M142" s="18">
        <f t="shared" si="78"/>
        <v>5556.4400000000005</v>
      </c>
      <c r="N142" s="18">
        <f t="shared" si="78"/>
        <v>4896.04</v>
      </c>
      <c r="O142" s="15">
        <f t="shared" si="73"/>
        <v>9731.6000000000022</v>
      </c>
      <c r="P142" s="15">
        <v>9000.9800000000014</v>
      </c>
      <c r="Q142" s="18">
        <v>730.62</v>
      </c>
      <c r="R142" s="19"/>
      <c r="T142" s="26">
        <f>H142-K142</f>
        <v>0</v>
      </c>
      <c r="Y142" s="20">
        <f t="shared" si="70"/>
        <v>0</v>
      </c>
      <c r="Z142" s="21" t="e">
        <f>#REF!-L142</f>
        <v>#REF!</v>
      </c>
      <c r="AA142" s="21" t="e">
        <f>#REF!-M142</f>
        <v>#REF!</v>
      </c>
      <c r="AB142" s="21">
        <f t="shared" si="71"/>
        <v>0</v>
      </c>
      <c r="AC142" s="2">
        <f t="shared" si="76"/>
        <v>55481.58</v>
      </c>
      <c r="AD142" s="2" t="e">
        <f>#REF!-#REF!</f>
        <v>#REF!</v>
      </c>
      <c r="AE142" s="2" t="e">
        <f>#REF!-#REF!</f>
        <v>#REF!</v>
      </c>
      <c r="AF142" s="2">
        <f t="shared" si="77"/>
        <v>4165.42</v>
      </c>
    </row>
    <row r="143" spans="1:32" s="2" customFormat="1" ht="60.05" customHeight="1" x14ac:dyDescent="0.3">
      <c r="A143" s="11" t="s">
        <v>623</v>
      </c>
      <c r="B143" s="11" t="s">
        <v>624</v>
      </c>
      <c r="C143" s="11" t="s">
        <v>625</v>
      </c>
      <c r="D143" s="11" t="s">
        <v>626</v>
      </c>
      <c r="E143" s="11" t="s">
        <v>627</v>
      </c>
      <c r="F143" s="22" t="s">
        <v>147</v>
      </c>
      <c r="G143" s="11" t="s">
        <v>193</v>
      </c>
      <c r="H143" s="15">
        <f t="shared" si="74"/>
        <v>10453</v>
      </c>
      <c r="I143" s="15">
        <v>9664.25</v>
      </c>
      <c r="J143" s="23">
        <v>788.75</v>
      </c>
      <c r="K143" s="24">
        <f>SUM(L143:N143)</f>
        <v>10453</v>
      </c>
      <c r="L143" s="24">
        <f>VLOOKUP($C143,'[1]Projektų sutarčių ataskaita (2'!$B$19:$AJ$126,33,FALSE)</f>
        <v>8214.61</v>
      </c>
      <c r="M143" s="24">
        <f>VLOOKUP($C143,'[1]Projektų sutarčių ataskaita (2'!$B$19:$AJ$126,34,FALSE)</f>
        <v>1449.64</v>
      </c>
      <c r="N143" s="24">
        <f>VLOOKUP($C143,'[1]Projektų sutarčių ataskaita (2'!$B$19:$AJ$126,35,FALSE)</f>
        <v>788.75</v>
      </c>
      <c r="O143" s="15">
        <f t="shared" si="73"/>
        <v>1521.43</v>
      </c>
      <c r="P143" s="15">
        <v>1406.6200000000001</v>
      </c>
      <c r="Q143" s="24">
        <v>114.81</v>
      </c>
      <c r="R143" s="28"/>
      <c r="S143" s="26">
        <f>H143-K143</f>
        <v>0</v>
      </c>
      <c r="U143" s="26" t="e">
        <f>#REF!-L143</f>
        <v>#REF!</v>
      </c>
      <c r="V143" s="26" t="e">
        <f>#REF!-M143</f>
        <v>#REF!</v>
      </c>
      <c r="W143" s="26">
        <f>J143-N143</f>
        <v>0</v>
      </c>
      <c r="Y143" s="20">
        <f t="shared" si="70"/>
        <v>0</v>
      </c>
      <c r="Z143" s="21" t="e">
        <f>#REF!-L143</f>
        <v>#REF!</v>
      </c>
      <c r="AA143" s="21" t="e">
        <f>#REF!-M143</f>
        <v>#REF!</v>
      </c>
      <c r="AB143" s="21">
        <f t="shared" si="71"/>
        <v>0</v>
      </c>
      <c r="AC143" s="2">
        <f t="shared" si="76"/>
        <v>8931.57</v>
      </c>
      <c r="AD143" s="2" t="e">
        <f>#REF!-#REF!</f>
        <v>#REF!</v>
      </c>
      <c r="AE143" s="2" t="e">
        <f>#REF!-#REF!</f>
        <v>#REF!</v>
      </c>
      <c r="AF143" s="2">
        <f t="shared" si="77"/>
        <v>673.94</v>
      </c>
    </row>
    <row r="144" spans="1:32" s="2" customFormat="1" ht="53.75" x14ac:dyDescent="0.3">
      <c r="A144" s="11" t="s">
        <v>628</v>
      </c>
      <c r="B144" s="11" t="s">
        <v>629</v>
      </c>
      <c r="C144" s="11" t="s">
        <v>630</v>
      </c>
      <c r="D144" s="11" t="s">
        <v>631</v>
      </c>
      <c r="E144" s="11" t="s">
        <v>307</v>
      </c>
      <c r="F144" s="22" t="s">
        <v>147</v>
      </c>
      <c r="G144" s="11" t="s">
        <v>193</v>
      </c>
      <c r="H144" s="15">
        <f t="shared" si="74"/>
        <v>17041.18</v>
      </c>
      <c r="I144" s="15">
        <v>15763.09</v>
      </c>
      <c r="J144" s="23">
        <v>1278.0899999999999</v>
      </c>
      <c r="K144" s="24">
        <f t="shared" ref="K144:K147" si="79">SUM(L144:N144)</f>
        <v>17041.18</v>
      </c>
      <c r="L144" s="24">
        <f>VLOOKUP($C144,'[1]Projektų sutarčių ataskaita (2'!$B$19:$AJ$126,33,FALSE)</f>
        <v>14485.09</v>
      </c>
      <c r="M144" s="24">
        <f>VLOOKUP($C144,'[1]Projektų sutarčių ataskaita (2'!$B$19:$AJ$126,34,FALSE)</f>
        <v>1278</v>
      </c>
      <c r="N144" s="24">
        <f>VLOOKUP($C144,'[1]Projektų sutarčių ataskaita (2'!$B$19:$AJ$126,35,FALSE)</f>
        <v>1278.0899999999999</v>
      </c>
      <c r="O144" s="15">
        <f t="shared" si="73"/>
        <v>2379.9499999999998</v>
      </c>
      <c r="P144" s="15">
        <v>2201.4499999999998</v>
      </c>
      <c r="Q144" s="24">
        <v>178.5</v>
      </c>
      <c r="R144" s="28"/>
      <c r="S144" s="26">
        <f>H144-K144</f>
        <v>0</v>
      </c>
      <c r="U144" s="26" t="e">
        <f>#REF!-L144</f>
        <v>#REF!</v>
      </c>
      <c r="V144" s="26" t="e">
        <f>#REF!-M144</f>
        <v>#REF!</v>
      </c>
      <c r="W144" s="26">
        <f>J144-N144</f>
        <v>0</v>
      </c>
      <c r="Y144" s="20">
        <f t="shared" si="70"/>
        <v>0</v>
      </c>
      <c r="Z144" s="21" t="e">
        <f>#REF!-L144</f>
        <v>#REF!</v>
      </c>
      <c r="AA144" s="21" t="e">
        <f>#REF!-M144</f>
        <v>#REF!</v>
      </c>
      <c r="AB144" s="21">
        <f t="shared" si="71"/>
        <v>0</v>
      </c>
      <c r="AC144" s="2">
        <f t="shared" si="76"/>
        <v>14661.23</v>
      </c>
      <c r="AD144" s="2" t="e">
        <f>#REF!-#REF!</f>
        <v>#REF!</v>
      </c>
      <c r="AE144" s="2" t="e">
        <f>#REF!-#REF!</f>
        <v>#REF!</v>
      </c>
      <c r="AF144" s="2">
        <f t="shared" si="77"/>
        <v>1099.5899999999999</v>
      </c>
    </row>
    <row r="145" spans="1:32" s="2" customFormat="1" ht="53.75" x14ac:dyDescent="0.3">
      <c r="A145" s="11" t="s">
        <v>632</v>
      </c>
      <c r="B145" s="11" t="s">
        <v>633</v>
      </c>
      <c r="C145" s="11" t="s">
        <v>634</v>
      </c>
      <c r="D145" s="11" t="s">
        <v>635</v>
      </c>
      <c r="E145" s="11" t="s">
        <v>192</v>
      </c>
      <c r="F145" s="22" t="s">
        <v>147</v>
      </c>
      <c r="G145" s="11" t="s">
        <v>193</v>
      </c>
      <c r="H145" s="15">
        <f t="shared" si="74"/>
        <v>15224</v>
      </c>
      <c r="I145" s="15">
        <v>14082</v>
      </c>
      <c r="J145" s="23">
        <v>1142</v>
      </c>
      <c r="K145" s="24">
        <f t="shared" si="79"/>
        <v>15224</v>
      </c>
      <c r="L145" s="24">
        <f>VLOOKUP($C145,'[1]Projektų sutarčių ataskaita (2'!$B$19:$AJ$126,33,FALSE)</f>
        <v>12940.4</v>
      </c>
      <c r="M145" s="24">
        <f>VLOOKUP($C145,'[1]Projektų sutarčių ataskaita (2'!$B$19:$AJ$126,34,FALSE)</f>
        <v>1141.5999999999999</v>
      </c>
      <c r="N145" s="24">
        <f>VLOOKUP($C145,'[1]Projektų sutarčių ataskaita (2'!$B$19:$AJ$126,35,FALSE)</f>
        <v>1142</v>
      </c>
      <c r="O145" s="15">
        <f t="shared" si="73"/>
        <v>3478.05</v>
      </c>
      <c r="P145" s="15">
        <v>3217.15</v>
      </c>
      <c r="Q145" s="24">
        <v>260.89999999999998</v>
      </c>
      <c r="R145" s="28"/>
      <c r="S145" s="26">
        <f>H145-K145</f>
        <v>0</v>
      </c>
      <c r="U145" s="26" t="e">
        <f>#REF!-L145</f>
        <v>#REF!</v>
      </c>
      <c r="V145" s="26" t="e">
        <f>#REF!-M145</f>
        <v>#REF!</v>
      </c>
      <c r="W145" s="26">
        <f>J145-N145</f>
        <v>0</v>
      </c>
      <c r="Y145" s="20">
        <f t="shared" si="70"/>
        <v>0</v>
      </c>
      <c r="Z145" s="21" t="e">
        <f>#REF!-L145</f>
        <v>#REF!</v>
      </c>
      <c r="AA145" s="21" t="e">
        <f>#REF!-M145</f>
        <v>#REF!</v>
      </c>
      <c r="AB145" s="21">
        <f t="shared" si="71"/>
        <v>0</v>
      </c>
      <c r="AC145" s="2">
        <f t="shared" si="76"/>
        <v>11745.95</v>
      </c>
      <c r="AD145" s="2" t="e">
        <f>#REF!-#REF!</f>
        <v>#REF!</v>
      </c>
      <c r="AE145" s="2" t="e">
        <f>#REF!-#REF!</f>
        <v>#REF!</v>
      </c>
      <c r="AF145" s="2">
        <f t="shared" si="77"/>
        <v>881.1</v>
      </c>
    </row>
    <row r="146" spans="1:32" s="2" customFormat="1" ht="53.75" x14ac:dyDescent="0.3">
      <c r="A146" s="11" t="s">
        <v>636</v>
      </c>
      <c r="B146" s="11" t="s">
        <v>637</v>
      </c>
      <c r="C146" s="11" t="s">
        <v>638</v>
      </c>
      <c r="D146" s="11" t="s">
        <v>639</v>
      </c>
      <c r="E146" s="11" t="s">
        <v>640</v>
      </c>
      <c r="F146" s="22" t="s">
        <v>147</v>
      </c>
      <c r="G146" s="11" t="s">
        <v>193</v>
      </c>
      <c r="H146" s="15">
        <f t="shared" si="74"/>
        <v>6816</v>
      </c>
      <c r="I146" s="15">
        <v>6304.8</v>
      </c>
      <c r="J146" s="23">
        <v>511.2</v>
      </c>
      <c r="K146" s="24">
        <f t="shared" si="79"/>
        <v>6816</v>
      </c>
      <c r="L146" s="24">
        <f>VLOOKUP($C146,'[1]Projektų sutarčių ataskaita (2'!$B$19:$AJ$126,33,FALSE)</f>
        <v>5793.6</v>
      </c>
      <c r="M146" s="24">
        <f>VLOOKUP($C146,'[1]Projektų sutarčių ataskaita (2'!$B$19:$AJ$126,34,FALSE)</f>
        <v>511.2</v>
      </c>
      <c r="N146" s="24">
        <f>VLOOKUP($C146,'[1]Projektų sutarčių ataskaita (2'!$B$19:$AJ$126,35,FALSE)</f>
        <v>511.2</v>
      </c>
      <c r="O146" s="15">
        <f t="shared" si="73"/>
        <v>1868.3599999999997</v>
      </c>
      <c r="P146" s="15">
        <v>1728.2399999999998</v>
      </c>
      <c r="Q146" s="24">
        <v>140.12</v>
      </c>
      <c r="R146" s="28"/>
      <c r="S146" s="26">
        <f>H146-K146</f>
        <v>0</v>
      </c>
      <c r="U146" s="26" t="e">
        <f>#REF!-L146</f>
        <v>#REF!</v>
      </c>
      <c r="V146" s="26" t="e">
        <f>#REF!-M146</f>
        <v>#REF!</v>
      </c>
      <c r="W146" s="26">
        <f>J146-N146</f>
        <v>0</v>
      </c>
      <c r="Y146" s="20">
        <f t="shared" si="70"/>
        <v>0</v>
      </c>
      <c r="Z146" s="21" t="e">
        <f>#REF!-L146</f>
        <v>#REF!</v>
      </c>
      <c r="AA146" s="21" t="e">
        <f>#REF!-M146</f>
        <v>#REF!</v>
      </c>
      <c r="AB146" s="21">
        <f t="shared" si="71"/>
        <v>0</v>
      </c>
      <c r="AC146" s="2">
        <f t="shared" si="76"/>
        <v>4947.6400000000003</v>
      </c>
      <c r="AD146" s="2" t="e">
        <f>#REF!-#REF!</f>
        <v>#REF!</v>
      </c>
      <c r="AE146" s="2" t="e">
        <f>#REF!-#REF!</f>
        <v>#REF!</v>
      </c>
      <c r="AF146" s="2">
        <f t="shared" si="77"/>
        <v>371.08</v>
      </c>
    </row>
    <row r="147" spans="1:32" s="2" customFormat="1" ht="53.75" x14ac:dyDescent="0.3">
      <c r="A147" s="11" t="s">
        <v>641</v>
      </c>
      <c r="B147" s="11" t="s">
        <v>642</v>
      </c>
      <c r="C147" s="11" t="s">
        <v>643</v>
      </c>
      <c r="D147" s="11" t="s">
        <v>644</v>
      </c>
      <c r="E147" s="11" t="s">
        <v>645</v>
      </c>
      <c r="F147" s="22" t="s">
        <v>147</v>
      </c>
      <c r="G147" s="11" t="s">
        <v>193</v>
      </c>
      <c r="H147" s="15">
        <f t="shared" si="74"/>
        <v>15679</v>
      </c>
      <c r="I147" s="15">
        <v>14503</v>
      </c>
      <c r="J147" s="23">
        <v>1176</v>
      </c>
      <c r="K147" s="24">
        <f t="shared" si="79"/>
        <v>15679</v>
      </c>
      <c r="L147" s="24">
        <f>VLOOKUP($C147,'[1]Projektų sutarčių ataskaita (2'!$B$19:$AJ$126,33,FALSE)</f>
        <v>13327</v>
      </c>
      <c r="M147" s="24">
        <f>VLOOKUP($C147,'[1]Projektų sutarčių ataskaita (2'!$B$19:$AJ$126,34,FALSE)</f>
        <v>1176</v>
      </c>
      <c r="N147" s="24">
        <f>VLOOKUP($C147,'[1]Projektų sutarčių ataskaita (2'!$B$19:$AJ$126,35,FALSE)</f>
        <v>1176</v>
      </c>
      <c r="O147" s="15">
        <f t="shared" si="73"/>
        <v>483.81000000000006</v>
      </c>
      <c r="P147" s="15">
        <v>447.52000000000004</v>
      </c>
      <c r="Q147" s="24">
        <v>36.29</v>
      </c>
      <c r="R147" s="28"/>
      <c r="S147" s="26">
        <f>H147-K147</f>
        <v>0</v>
      </c>
      <c r="U147" s="26" t="e">
        <f>#REF!-L147</f>
        <v>#REF!</v>
      </c>
      <c r="V147" s="26" t="e">
        <f>#REF!-M147</f>
        <v>#REF!</v>
      </c>
      <c r="W147" s="26">
        <f>J147-N147</f>
        <v>0</v>
      </c>
      <c r="Y147" s="20">
        <f t="shared" si="70"/>
        <v>0</v>
      </c>
      <c r="Z147" s="21" t="e">
        <f>#REF!-L147</f>
        <v>#REF!</v>
      </c>
      <c r="AA147" s="21" t="e">
        <f>#REF!-M147</f>
        <v>#REF!</v>
      </c>
      <c r="AB147" s="21">
        <f t="shared" si="71"/>
        <v>0</v>
      </c>
      <c r="AC147" s="2">
        <f t="shared" si="76"/>
        <v>15195.19</v>
      </c>
      <c r="AD147" s="2" t="e">
        <f>#REF!-#REF!</f>
        <v>#REF!</v>
      </c>
      <c r="AE147" s="2" t="e">
        <f>#REF!-#REF!</f>
        <v>#REF!</v>
      </c>
      <c r="AF147" s="2">
        <f t="shared" si="77"/>
        <v>1139.71</v>
      </c>
    </row>
    <row r="148" spans="1:32" s="2" customFormat="1" ht="67.2" x14ac:dyDescent="0.3">
      <c r="A148" s="16" t="s">
        <v>87</v>
      </c>
      <c r="B148" s="13"/>
      <c r="C148" s="11" t="s">
        <v>147</v>
      </c>
      <c r="D148" s="10" t="s">
        <v>88</v>
      </c>
      <c r="E148" s="13"/>
      <c r="F148" s="16" t="s">
        <v>116</v>
      </c>
      <c r="G148" s="13"/>
      <c r="H148" s="15">
        <f t="shared" si="74"/>
        <v>4234521.13</v>
      </c>
      <c r="I148" s="15">
        <v>3351556.14</v>
      </c>
      <c r="J148" s="46">
        <f t="shared" ref="J148:N148" si="80">J149+J155</f>
        <v>882964.99</v>
      </c>
      <c r="K148" s="46">
        <f t="shared" si="80"/>
        <v>4305485.0999999996</v>
      </c>
      <c r="L148" s="46">
        <f t="shared" si="80"/>
        <v>3409246.4099999997</v>
      </c>
      <c r="M148" s="46">
        <f t="shared" si="80"/>
        <v>21947.85</v>
      </c>
      <c r="N148" s="46">
        <f t="shared" si="80"/>
        <v>874290.84000000008</v>
      </c>
      <c r="O148" s="15">
        <f t="shared" si="73"/>
        <v>4007552.59</v>
      </c>
      <c r="P148" s="15">
        <v>3275058.02</v>
      </c>
      <c r="Q148" s="46">
        <v>732494.57</v>
      </c>
      <c r="R148" s="15"/>
      <c r="Y148" s="20">
        <f t="shared" si="70"/>
        <v>-70963.969999999739</v>
      </c>
      <c r="Z148" s="21" t="e">
        <f>#REF!-L148</f>
        <v>#REF!</v>
      </c>
      <c r="AA148" s="21" t="e">
        <f>#REF!-M148</f>
        <v>#REF!</v>
      </c>
      <c r="AB148" s="21">
        <f t="shared" si="71"/>
        <v>8674.1499999999069</v>
      </c>
      <c r="AC148" s="2">
        <f t="shared" si="76"/>
        <v>226968.54000000004</v>
      </c>
      <c r="AD148" s="2" t="e">
        <f>#REF!-#REF!</f>
        <v>#REF!</v>
      </c>
      <c r="AE148" s="2" t="e">
        <f>#REF!-#REF!</f>
        <v>#REF!</v>
      </c>
      <c r="AF148" s="2">
        <f t="shared" si="77"/>
        <v>150470.42000000004</v>
      </c>
    </row>
    <row r="149" spans="1:32" s="2" customFormat="1" ht="40.299999999999997" x14ac:dyDescent="0.3">
      <c r="A149" s="16" t="s">
        <v>646</v>
      </c>
      <c r="B149" s="13"/>
      <c r="C149" s="11" t="s">
        <v>147</v>
      </c>
      <c r="D149" s="10" t="s">
        <v>89</v>
      </c>
      <c r="E149" s="13"/>
      <c r="F149" s="16" t="s">
        <v>116</v>
      </c>
      <c r="G149" s="13"/>
      <c r="H149" s="15">
        <f t="shared" si="74"/>
        <v>1359058.1</v>
      </c>
      <c r="I149" s="15">
        <v>907709.85</v>
      </c>
      <c r="J149" s="18">
        <f>SUM(J150:J154)</f>
        <v>451348.25</v>
      </c>
      <c r="K149" s="18">
        <f t="shared" ref="K149:N149" si="81">SUM(K150:K154)</f>
        <v>1339283.98</v>
      </c>
      <c r="L149" s="18">
        <f t="shared" si="81"/>
        <v>888272.77</v>
      </c>
      <c r="M149" s="18">
        <f t="shared" si="81"/>
        <v>21947.85</v>
      </c>
      <c r="N149" s="18">
        <f t="shared" si="81"/>
        <v>429063.36</v>
      </c>
      <c r="O149" s="15">
        <f t="shared" si="73"/>
        <v>1197713.48</v>
      </c>
      <c r="P149" s="15">
        <v>886975.1</v>
      </c>
      <c r="Q149" s="18">
        <v>310738.37999999995</v>
      </c>
      <c r="R149" s="19"/>
      <c r="Y149" s="20">
        <f t="shared" si="70"/>
        <v>19774.120000000112</v>
      </c>
      <c r="Z149" s="21" t="e">
        <f>#REF!-L149</f>
        <v>#REF!</v>
      </c>
      <c r="AA149" s="21" t="e">
        <f>#REF!-M149</f>
        <v>#REF!</v>
      </c>
      <c r="AB149" s="21">
        <f t="shared" si="71"/>
        <v>22284.890000000014</v>
      </c>
      <c r="AC149" s="2">
        <f t="shared" si="76"/>
        <v>161344.62000000011</v>
      </c>
      <c r="AD149" s="2" t="e">
        <f>#REF!-#REF!</f>
        <v>#REF!</v>
      </c>
      <c r="AE149" s="2" t="e">
        <f>#REF!-#REF!</f>
        <v>#REF!</v>
      </c>
      <c r="AF149" s="2">
        <f t="shared" si="77"/>
        <v>140609.87000000005</v>
      </c>
    </row>
    <row r="150" spans="1:32" s="2" customFormat="1" ht="53.75" x14ac:dyDescent="0.3">
      <c r="A150" s="11" t="s">
        <v>647</v>
      </c>
      <c r="B150" s="11" t="s">
        <v>648</v>
      </c>
      <c r="C150" s="11" t="s">
        <v>649</v>
      </c>
      <c r="D150" s="11" t="s">
        <v>650</v>
      </c>
      <c r="E150" s="11" t="s">
        <v>645</v>
      </c>
      <c r="F150" s="22" t="s">
        <v>147</v>
      </c>
      <c r="G150" s="11" t="s">
        <v>148</v>
      </c>
      <c r="H150" s="15">
        <f t="shared" si="74"/>
        <v>148480</v>
      </c>
      <c r="I150" s="15">
        <v>126208</v>
      </c>
      <c r="J150" s="23">
        <v>22272</v>
      </c>
      <c r="K150" s="24">
        <f>SUM(L150:N150)</f>
        <v>148480</v>
      </c>
      <c r="L150" s="24">
        <f>VLOOKUP($C150,'[1]Projektų sutarčių ataskaita (2'!$B$19:$AJ$126,33,FALSE)</f>
        <v>126208</v>
      </c>
      <c r="M150" s="24">
        <f>VLOOKUP($C150,'[1]Projektų sutarčių ataskaita (2'!$B$19:$AJ$126,34,FALSE)</f>
        <v>0</v>
      </c>
      <c r="N150" s="24">
        <f>VLOOKUP($C150,'[1]Projektų sutarčių ataskaita (2'!$B$19:$AJ$126,35,FALSE)</f>
        <v>22272</v>
      </c>
      <c r="O150" s="15">
        <f t="shared" si="73"/>
        <v>148480</v>
      </c>
      <c r="P150" s="15">
        <v>126208</v>
      </c>
      <c r="Q150" s="24">
        <v>22272</v>
      </c>
      <c r="R150" s="28"/>
      <c r="S150" s="26">
        <f>H150-O150</f>
        <v>0</v>
      </c>
      <c r="U150" s="26" t="e">
        <f>#REF!-#REF!</f>
        <v>#REF!</v>
      </c>
      <c r="V150" s="26">
        <f>J150-Q150</f>
        <v>0</v>
      </c>
      <c r="Y150" s="20">
        <f t="shared" si="70"/>
        <v>0</v>
      </c>
      <c r="Z150" s="21" t="e">
        <f>#REF!-L150</f>
        <v>#REF!</v>
      </c>
      <c r="AA150" s="21" t="e">
        <f>#REF!-M150</f>
        <v>#REF!</v>
      </c>
      <c r="AB150" s="21">
        <f t="shared" si="71"/>
        <v>0</v>
      </c>
      <c r="AC150" s="2">
        <f t="shared" si="76"/>
        <v>0</v>
      </c>
      <c r="AD150" s="2" t="e">
        <f>#REF!-#REF!</f>
        <v>#REF!</v>
      </c>
      <c r="AE150" s="2" t="e">
        <f>#REF!-#REF!</f>
        <v>#REF!</v>
      </c>
      <c r="AF150" s="2">
        <f t="shared" si="77"/>
        <v>0</v>
      </c>
    </row>
    <row r="151" spans="1:32" s="2" customFormat="1" ht="53.75" x14ac:dyDescent="0.3">
      <c r="A151" s="11" t="s">
        <v>651</v>
      </c>
      <c r="B151" s="11" t="s">
        <v>652</v>
      </c>
      <c r="C151" s="11" t="s">
        <v>653</v>
      </c>
      <c r="D151" s="11" t="s">
        <v>654</v>
      </c>
      <c r="E151" s="11" t="s">
        <v>175</v>
      </c>
      <c r="F151" s="22" t="s">
        <v>147</v>
      </c>
      <c r="G151" s="11" t="s">
        <v>148</v>
      </c>
      <c r="H151" s="15">
        <f t="shared" si="74"/>
        <v>185399.14999999997</v>
      </c>
      <c r="I151" s="15">
        <v>157589.22999999998</v>
      </c>
      <c r="J151" s="23">
        <v>27809.919999999995</v>
      </c>
      <c r="K151" s="24">
        <f t="shared" ref="K151:K154" si="82">SUM(L151:N151)</f>
        <v>188353</v>
      </c>
      <c r="L151" s="24">
        <f>VLOOKUP($C151,'[1]Projektų sutarčių ataskaita (2'!$B$19:$AJ$126,33,FALSE)</f>
        <v>160100</v>
      </c>
      <c r="M151" s="24">
        <f>VLOOKUP($C151,'[1]Projektų sutarčių ataskaita (2'!$B$19:$AJ$126,34,FALSE)</f>
        <v>0</v>
      </c>
      <c r="N151" s="24">
        <f>VLOOKUP($C151,'[1]Projektų sutarčių ataskaita (2'!$B$19:$AJ$126,35,FALSE)</f>
        <v>28253</v>
      </c>
      <c r="O151" s="15">
        <f t="shared" si="73"/>
        <v>185399.15000000002</v>
      </c>
      <c r="P151" s="15">
        <v>157589.23000000001</v>
      </c>
      <c r="Q151" s="24">
        <v>27809.919999999998</v>
      </c>
      <c r="R151" s="28"/>
      <c r="S151" s="26">
        <f>H151-O151</f>
        <v>0</v>
      </c>
      <c r="U151" s="26" t="e">
        <f>#REF!-#REF!</f>
        <v>#REF!</v>
      </c>
      <c r="V151" s="26">
        <f>J151-Q151</f>
        <v>0</v>
      </c>
      <c r="Y151" s="50"/>
      <c r="Z151" s="51"/>
      <c r="AA151" s="51"/>
      <c r="AB151" s="51"/>
      <c r="AC151" s="2">
        <f t="shared" si="76"/>
        <v>0</v>
      </c>
      <c r="AD151" s="2" t="e">
        <f>#REF!-#REF!</f>
        <v>#REF!</v>
      </c>
      <c r="AE151" s="2" t="e">
        <f>#REF!-#REF!</f>
        <v>#REF!</v>
      </c>
      <c r="AF151" s="2">
        <f t="shared" si="77"/>
        <v>0</v>
      </c>
    </row>
    <row r="152" spans="1:32" s="2" customFormat="1" ht="53.75" x14ac:dyDescent="0.3">
      <c r="A152" s="11" t="s">
        <v>655</v>
      </c>
      <c r="B152" s="11" t="s">
        <v>656</v>
      </c>
      <c r="C152" s="11" t="s">
        <v>657</v>
      </c>
      <c r="D152" s="11" t="s">
        <v>658</v>
      </c>
      <c r="E152" s="11" t="s">
        <v>307</v>
      </c>
      <c r="F152" s="22" t="s">
        <v>147</v>
      </c>
      <c r="G152" s="11" t="s">
        <v>148</v>
      </c>
      <c r="H152" s="15">
        <f t="shared" si="74"/>
        <v>600732.80000000005</v>
      </c>
      <c r="I152" s="15">
        <v>346361</v>
      </c>
      <c r="J152" s="23">
        <v>254371.8</v>
      </c>
      <c r="K152" s="24">
        <f t="shared" si="82"/>
        <v>600732.80000000005</v>
      </c>
      <c r="L152" s="24">
        <f>VLOOKUP($C152,'[1]Projektų sutarčių ataskaita (2'!$B$19:$AJ$126,33,FALSE)</f>
        <v>346361</v>
      </c>
      <c r="M152" s="24">
        <f>VLOOKUP($C152,'[1]Projektų sutarčių ataskaita (2'!$B$19:$AJ$126,34,FALSE)</f>
        <v>0</v>
      </c>
      <c r="N152" s="24">
        <f>VLOOKUP($C152,'[1]Projektų sutarčių ataskaita (2'!$B$19:$AJ$126,35,FALSE)</f>
        <v>254371.8</v>
      </c>
      <c r="O152" s="15">
        <f t="shared" si="73"/>
        <v>600732.80000000005</v>
      </c>
      <c r="P152" s="15">
        <v>346361</v>
      </c>
      <c r="Q152" s="24">
        <v>254371.8</v>
      </c>
      <c r="R152" s="28"/>
      <c r="S152" s="26">
        <f>H152-O152</f>
        <v>0</v>
      </c>
      <c r="T152" s="26">
        <f>K149-H149</f>
        <v>-19774.120000000112</v>
      </c>
      <c r="U152" s="26" t="e">
        <f>#REF!-#REF!</f>
        <v>#REF!</v>
      </c>
      <c r="V152" s="26">
        <f>J152-Q152</f>
        <v>0</v>
      </c>
      <c r="Y152" s="20">
        <f t="shared" ref="Y152:Y183" si="83">H152-K152</f>
        <v>0</v>
      </c>
      <c r="Z152" s="21" t="e">
        <f>#REF!-L152</f>
        <v>#REF!</v>
      </c>
      <c r="AA152" s="21" t="e">
        <f>#REF!-M152</f>
        <v>#REF!</v>
      </c>
      <c r="AB152" s="21">
        <f t="shared" ref="AB152:AB183" si="84">J152-N152</f>
        <v>0</v>
      </c>
      <c r="AC152" s="2">
        <f t="shared" si="76"/>
        <v>0</v>
      </c>
      <c r="AD152" s="2" t="e">
        <f>#REF!-#REF!</f>
        <v>#REF!</v>
      </c>
      <c r="AE152" s="2" t="e">
        <f>#REF!-#REF!</f>
        <v>#REF!</v>
      </c>
      <c r="AF152" s="2">
        <f t="shared" si="77"/>
        <v>0</v>
      </c>
    </row>
    <row r="153" spans="1:32" s="2" customFormat="1" ht="53.75" x14ac:dyDescent="0.3">
      <c r="A153" s="11" t="s">
        <v>659</v>
      </c>
      <c r="B153" s="11" t="s">
        <v>660</v>
      </c>
      <c r="C153" s="11" t="s">
        <v>661</v>
      </c>
      <c r="D153" s="11" t="s">
        <v>662</v>
      </c>
      <c r="E153" s="11" t="s">
        <v>663</v>
      </c>
      <c r="F153" s="22" t="s">
        <v>147</v>
      </c>
      <c r="G153" s="11" t="s">
        <v>193</v>
      </c>
      <c r="H153" s="15">
        <f t="shared" si="74"/>
        <v>278127.15000000002</v>
      </c>
      <c r="I153" s="15">
        <v>131232.62</v>
      </c>
      <c r="J153" s="29">
        <v>146894.53</v>
      </c>
      <c r="K153" s="30">
        <f t="shared" si="82"/>
        <v>255399.18</v>
      </c>
      <c r="L153" s="30">
        <f>VLOOKUP($C153,'[1]Projektų sutarčių ataskaita (2'!$B$19:$AJ$126,33,FALSE)</f>
        <v>131232.62</v>
      </c>
      <c r="M153" s="30">
        <f>VLOOKUP($C153,'[1]Projektų sutarčių ataskaita (2'!$B$19:$AJ$126,34,FALSE)</f>
        <v>0</v>
      </c>
      <c r="N153" s="30">
        <f>VLOOKUP($C153,'[1]Projektų sutarčių ataskaita (2'!$B$19:$AJ$126,35,FALSE)</f>
        <v>124166.56</v>
      </c>
      <c r="O153" s="15">
        <f t="shared" si="73"/>
        <v>116782.53</v>
      </c>
      <c r="P153" s="15">
        <v>110497.87</v>
      </c>
      <c r="Q153" s="30">
        <v>6284.66</v>
      </c>
      <c r="R153" s="37" t="s">
        <v>336</v>
      </c>
      <c r="S153" s="26">
        <f>H153-K153</f>
        <v>22727.97000000003</v>
      </c>
      <c r="U153" s="26" t="e">
        <f>#REF!-L153</f>
        <v>#REF!</v>
      </c>
      <c r="V153" s="26" t="e">
        <f>#REF!-M153</f>
        <v>#REF!</v>
      </c>
      <c r="W153" s="26">
        <f>J153-N153</f>
        <v>22727.97</v>
      </c>
      <c r="Y153" s="33">
        <f t="shared" si="83"/>
        <v>22727.97000000003</v>
      </c>
      <c r="Z153" s="34" t="e">
        <f>#REF!-L153</f>
        <v>#REF!</v>
      </c>
      <c r="AA153" s="34" t="e">
        <f>#REF!-M153</f>
        <v>#REF!</v>
      </c>
      <c r="AB153" s="34">
        <f t="shared" si="84"/>
        <v>22727.97</v>
      </c>
      <c r="AC153" s="2">
        <f t="shared" si="76"/>
        <v>161344.62000000002</v>
      </c>
      <c r="AD153" s="2" t="e">
        <f>#REF!-#REF!</f>
        <v>#REF!</v>
      </c>
      <c r="AE153" s="2" t="e">
        <f>#REF!-#REF!</f>
        <v>#REF!</v>
      </c>
      <c r="AF153" s="2">
        <f t="shared" si="77"/>
        <v>140609.87</v>
      </c>
    </row>
    <row r="154" spans="1:32" s="2" customFormat="1" ht="53.75" x14ac:dyDescent="0.3">
      <c r="A154" s="11" t="s">
        <v>664</v>
      </c>
      <c r="B154" s="11" t="s">
        <v>665</v>
      </c>
      <c r="C154" s="11" t="s">
        <v>666</v>
      </c>
      <c r="D154" s="11" t="s">
        <v>667</v>
      </c>
      <c r="E154" s="11" t="s">
        <v>668</v>
      </c>
      <c r="F154" s="22" t="s">
        <v>147</v>
      </c>
      <c r="G154" s="11" t="s">
        <v>148</v>
      </c>
      <c r="H154" s="15">
        <f t="shared" si="74"/>
        <v>146319</v>
      </c>
      <c r="I154" s="15">
        <v>146319</v>
      </c>
      <c r="J154" s="23">
        <v>0</v>
      </c>
      <c r="K154" s="24">
        <f t="shared" si="82"/>
        <v>146319</v>
      </c>
      <c r="L154" s="24">
        <f>VLOOKUP($C154,'[1]Projektų sutarčių ataskaita (2'!$B$19:$AJ$126,33,FALSE)</f>
        <v>124371.15</v>
      </c>
      <c r="M154" s="24">
        <f>VLOOKUP($C154,'[1]Projektų sutarčių ataskaita (2'!$B$19:$AJ$126,34,FALSE)</f>
        <v>21947.85</v>
      </c>
      <c r="N154" s="24">
        <f>VLOOKUP($C154,'[1]Projektų sutarčių ataskaita (2'!$B$19:$AJ$126,35,FALSE)</f>
        <v>0</v>
      </c>
      <c r="O154" s="15">
        <f t="shared" si="73"/>
        <v>146319</v>
      </c>
      <c r="P154" s="15">
        <v>146319</v>
      </c>
      <c r="Q154" s="24">
        <v>0</v>
      </c>
      <c r="R154" s="52"/>
      <c r="S154" s="26">
        <f>H154-O154</f>
        <v>0</v>
      </c>
      <c r="U154" s="26" t="e">
        <f>#REF!-#REF!</f>
        <v>#REF!</v>
      </c>
      <c r="V154" s="26">
        <f>J154-Q154</f>
        <v>0</v>
      </c>
      <c r="Y154" s="20">
        <f t="shared" si="83"/>
        <v>0</v>
      </c>
      <c r="Z154" s="21" t="e">
        <f>#REF!-L154</f>
        <v>#REF!</v>
      </c>
      <c r="AA154" s="21" t="e">
        <f>#REF!-M154</f>
        <v>#REF!</v>
      </c>
      <c r="AB154" s="21">
        <f t="shared" si="84"/>
        <v>0</v>
      </c>
      <c r="AC154" s="2">
        <f t="shared" si="76"/>
        <v>0</v>
      </c>
      <c r="AD154" s="2" t="e">
        <f>#REF!-#REF!</f>
        <v>#REF!</v>
      </c>
      <c r="AE154" s="2" t="e">
        <f>#REF!-#REF!</f>
        <v>#REF!</v>
      </c>
      <c r="AF154" s="2">
        <f t="shared" si="77"/>
        <v>0</v>
      </c>
    </row>
    <row r="155" spans="1:32" s="2" customFormat="1" ht="35.6" customHeight="1" x14ac:dyDescent="0.3">
      <c r="A155" s="16" t="s">
        <v>669</v>
      </c>
      <c r="B155" s="13"/>
      <c r="C155" s="11" t="s">
        <v>147</v>
      </c>
      <c r="D155" s="10" t="s">
        <v>92</v>
      </c>
      <c r="E155" s="13"/>
      <c r="F155" s="16" t="s">
        <v>116</v>
      </c>
      <c r="G155" s="13"/>
      <c r="H155" s="15">
        <f t="shared" si="74"/>
        <v>2875463.0300000003</v>
      </c>
      <c r="I155" s="15">
        <v>2443846.29</v>
      </c>
      <c r="J155" s="18">
        <f>SUM(J156:J160)</f>
        <v>431616.74</v>
      </c>
      <c r="K155" s="18">
        <f t="shared" ref="K155:N155" si="85">SUM(K156:K160)</f>
        <v>2966201.12</v>
      </c>
      <c r="L155" s="18">
        <f t="shared" si="85"/>
        <v>2520973.6399999997</v>
      </c>
      <c r="M155" s="18">
        <f t="shared" si="85"/>
        <v>0</v>
      </c>
      <c r="N155" s="18">
        <f t="shared" si="85"/>
        <v>445227.48000000004</v>
      </c>
      <c r="O155" s="15">
        <f t="shared" si="73"/>
        <v>2809839.11</v>
      </c>
      <c r="P155" s="15">
        <v>2388082.92</v>
      </c>
      <c r="Q155" s="18">
        <v>421756.19</v>
      </c>
      <c r="R155" s="19"/>
      <c r="Y155" s="20">
        <f t="shared" si="83"/>
        <v>-90738.089999999851</v>
      </c>
      <c r="Z155" s="21" t="e">
        <f>#REF!-L155</f>
        <v>#REF!</v>
      </c>
      <c r="AA155" s="21" t="e">
        <f>#REF!-M155</f>
        <v>#REF!</v>
      </c>
      <c r="AB155" s="21">
        <f t="shared" si="84"/>
        <v>-13610.740000000049</v>
      </c>
      <c r="AC155" s="2">
        <f t="shared" si="76"/>
        <v>65623.920000000391</v>
      </c>
      <c r="AD155" s="2" t="e">
        <f>#REF!-#REF!</f>
        <v>#REF!</v>
      </c>
      <c r="AE155" s="2" t="e">
        <f>#REF!-#REF!</f>
        <v>#REF!</v>
      </c>
      <c r="AF155" s="2">
        <f t="shared" si="77"/>
        <v>9860.5499999999884</v>
      </c>
    </row>
    <row r="156" spans="1:32" s="2" customFormat="1" ht="53.75" x14ac:dyDescent="0.3">
      <c r="A156" s="11" t="s">
        <v>670</v>
      </c>
      <c r="B156" s="11" t="s">
        <v>671</v>
      </c>
      <c r="C156" s="11" t="s">
        <v>672</v>
      </c>
      <c r="D156" s="11" t="s">
        <v>673</v>
      </c>
      <c r="E156" s="11" t="s">
        <v>645</v>
      </c>
      <c r="F156" s="22" t="s">
        <v>147</v>
      </c>
      <c r="G156" s="11" t="s">
        <v>148</v>
      </c>
      <c r="H156" s="15">
        <f t="shared" si="74"/>
        <v>601173.85</v>
      </c>
      <c r="I156" s="15">
        <v>510997.65</v>
      </c>
      <c r="J156" s="23">
        <v>90176.2</v>
      </c>
      <c r="K156" s="24">
        <f>SUM(L156:N156)</f>
        <v>736499</v>
      </c>
      <c r="L156" s="24">
        <f>VLOOKUP($C156,'[1]Projektų sutarčių ataskaita (2'!$B$19:$AJ$126,33,FALSE)</f>
        <v>626024</v>
      </c>
      <c r="M156" s="24">
        <f>VLOOKUP($C156,'[1]Projektų sutarčių ataskaita (2'!$B$19:$AJ$126,34,FALSE)</f>
        <v>0</v>
      </c>
      <c r="N156" s="24">
        <f>VLOOKUP($C156,'[1]Projektų sutarčių ataskaita (2'!$B$19:$AJ$126,35,FALSE)</f>
        <v>110475</v>
      </c>
      <c r="O156" s="15">
        <f t="shared" si="73"/>
        <v>601173.85</v>
      </c>
      <c r="P156" s="15">
        <v>510997.65</v>
      </c>
      <c r="Q156" s="24">
        <v>90176.2</v>
      </c>
      <c r="R156" s="28"/>
      <c r="S156" s="26">
        <f>H156-K156</f>
        <v>-135325.15000000002</v>
      </c>
      <c r="U156" s="26" t="e">
        <f>#REF!-L156</f>
        <v>#REF!</v>
      </c>
      <c r="V156" s="26" t="e">
        <f>#REF!-M156</f>
        <v>#REF!</v>
      </c>
      <c r="W156" s="26">
        <f>J156-N156</f>
        <v>-20298.800000000003</v>
      </c>
      <c r="Y156" s="50">
        <f t="shared" si="83"/>
        <v>-135325.15000000002</v>
      </c>
      <c r="Z156" s="51" t="e">
        <f>#REF!-L156</f>
        <v>#REF!</v>
      </c>
      <c r="AA156" s="51" t="e">
        <f>#REF!-M156</f>
        <v>#REF!</v>
      </c>
      <c r="AB156" s="51">
        <f t="shared" si="84"/>
        <v>-20298.800000000003</v>
      </c>
      <c r="AC156" s="2">
        <f t="shared" si="76"/>
        <v>0</v>
      </c>
      <c r="AD156" s="2" t="e">
        <f>#REF!-#REF!</f>
        <v>#REF!</v>
      </c>
      <c r="AE156" s="2" t="e">
        <f>#REF!-#REF!</f>
        <v>#REF!</v>
      </c>
      <c r="AF156" s="2">
        <f t="shared" si="77"/>
        <v>0</v>
      </c>
    </row>
    <row r="157" spans="1:32" s="2" customFormat="1" ht="53.75" x14ac:dyDescent="0.3">
      <c r="A157" s="11" t="s">
        <v>674</v>
      </c>
      <c r="B157" s="11" t="s">
        <v>675</v>
      </c>
      <c r="C157" s="11" t="s">
        <v>676</v>
      </c>
      <c r="D157" s="11" t="s">
        <v>677</v>
      </c>
      <c r="E157" s="11" t="s">
        <v>175</v>
      </c>
      <c r="F157" s="22" t="s">
        <v>147</v>
      </c>
      <c r="G157" s="11" t="s">
        <v>148</v>
      </c>
      <c r="H157" s="15">
        <f t="shared" si="74"/>
        <v>241889</v>
      </c>
      <c r="I157" s="15">
        <v>205605.65</v>
      </c>
      <c r="J157" s="23">
        <v>36283.35</v>
      </c>
      <c r="K157" s="24">
        <f t="shared" ref="K157:K160" si="86">SUM(L157:N157)</f>
        <v>241889</v>
      </c>
      <c r="L157" s="24">
        <f>VLOOKUP($C157,'[1]Projektų sutarčių ataskaita (2'!$B$19:$AJ$126,33,FALSE)</f>
        <v>205605.65</v>
      </c>
      <c r="M157" s="24">
        <f>VLOOKUP($C157,'[1]Projektų sutarčių ataskaita (2'!$B$19:$AJ$126,34,FALSE)</f>
        <v>0</v>
      </c>
      <c r="N157" s="24">
        <f>VLOOKUP($C157,'[1]Projektų sutarčių ataskaita (2'!$B$19:$AJ$126,35,FALSE)</f>
        <v>36283.35</v>
      </c>
      <c r="O157" s="15">
        <f t="shared" si="73"/>
        <v>241889</v>
      </c>
      <c r="P157" s="15">
        <v>205605.65</v>
      </c>
      <c r="Q157" s="24">
        <v>36283.35</v>
      </c>
      <c r="R157" s="28"/>
      <c r="S157" s="26">
        <f>H157-O157</f>
        <v>0</v>
      </c>
      <c r="U157" s="26" t="e">
        <f>#REF!-#REF!</f>
        <v>#REF!</v>
      </c>
      <c r="V157" s="26">
        <f>J157-Q157</f>
        <v>0</v>
      </c>
      <c r="Y157" s="20">
        <f t="shared" si="83"/>
        <v>0</v>
      </c>
      <c r="Z157" s="21" t="e">
        <f>#REF!-L157</f>
        <v>#REF!</v>
      </c>
      <c r="AA157" s="21" t="e">
        <f>#REF!-M157</f>
        <v>#REF!</v>
      </c>
      <c r="AB157" s="21">
        <f t="shared" si="84"/>
        <v>0</v>
      </c>
      <c r="AC157" s="2">
        <f t="shared" si="76"/>
        <v>0</v>
      </c>
      <c r="AD157" s="2" t="e">
        <f>#REF!-#REF!</f>
        <v>#REF!</v>
      </c>
      <c r="AE157" s="2" t="e">
        <f>#REF!-#REF!</f>
        <v>#REF!</v>
      </c>
      <c r="AF157" s="2">
        <f t="shared" si="77"/>
        <v>0</v>
      </c>
    </row>
    <row r="158" spans="1:32" s="2" customFormat="1" ht="53.75" x14ac:dyDescent="0.3">
      <c r="A158" s="11" t="s">
        <v>655</v>
      </c>
      <c r="B158" s="11" t="s">
        <v>678</v>
      </c>
      <c r="C158" s="11" t="s">
        <v>679</v>
      </c>
      <c r="D158" s="11" t="s">
        <v>680</v>
      </c>
      <c r="E158" s="11" t="s">
        <v>307</v>
      </c>
      <c r="F158" s="22" t="s">
        <v>147</v>
      </c>
      <c r="G158" s="11" t="s">
        <v>193</v>
      </c>
      <c r="H158" s="15">
        <f t="shared" si="74"/>
        <v>936328.24</v>
      </c>
      <c r="I158" s="15">
        <v>795879</v>
      </c>
      <c r="J158" s="23">
        <v>140449.24</v>
      </c>
      <c r="K158" s="24">
        <f t="shared" si="86"/>
        <v>891741.17999999993</v>
      </c>
      <c r="L158" s="24">
        <f>VLOOKUP($C158,'[1]Projektų sutarčių ataskaita (2'!$B$19:$AJ$126,33,FALSE)</f>
        <v>757980</v>
      </c>
      <c r="M158" s="24">
        <f>VLOOKUP($C158,'[1]Projektų sutarčių ataskaita (2'!$B$19:$AJ$126,34,FALSE)</f>
        <v>0</v>
      </c>
      <c r="N158" s="24">
        <f>VLOOKUP($C158,'[1]Projektų sutarčių ataskaita (2'!$B$19:$AJ$126,35,FALSE)</f>
        <v>133761.18</v>
      </c>
      <c r="O158" s="15">
        <f t="shared" si="73"/>
        <v>891741.17999999993</v>
      </c>
      <c r="P158" s="15">
        <v>757980</v>
      </c>
      <c r="Q158" s="24">
        <v>133761.18</v>
      </c>
      <c r="R158" s="28" t="s">
        <v>295</v>
      </c>
      <c r="S158" s="26">
        <f>H158-K158</f>
        <v>44587.060000000056</v>
      </c>
      <c r="U158" s="26" t="e">
        <f>#REF!-L158</f>
        <v>#REF!</v>
      </c>
      <c r="V158" s="26" t="e">
        <f>#REF!-M158</f>
        <v>#REF!</v>
      </c>
      <c r="W158" s="26">
        <f>J158-N158</f>
        <v>6688.0599999999977</v>
      </c>
      <c r="Y158" s="33">
        <f t="shared" si="83"/>
        <v>44587.060000000056</v>
      </c>
      <c r="Z158" s="34" t="e">
        <f>#REF!-L158</f>
        <v>#REF!</v>
      </c>
      <c r="AA158" s="34" t="e">
        <f>#REF!-M158</f>
        <v>#REF!</v>
      </c>
      <c r="AB158" s="34">
        <f t="shared" si="84"/>
        <v>6688.0599999999977</v>
      </c>
      <c r="AC158" s="2">
        <f t="shared" si="76"/>
        <v>44587.060000000056</v>
      </c>
      <c r="AD158" s="2" t="e">
        <f>#REF!-#REF!</f>
        <v>#REF!</v>
      </c>
      <c r="AE158" s="2" t="e">
        <f>#REF!-#REF!</f>
        <v>#REF!</v>
      </c>
      <c r="AF158" s="2">
        <f t="shared" si="77"/>
        <v>6688.0599999999977</v>
      </c>
    </row>
    <row r="159" spans="1:32" s="2" customFormat="1" ht="53.75" x14ac:dyDescent="0.3">
      <c r="A159" s="11" t="s">
        <v>681</v>
      </c>
      <c r="B159" s="11" t="s">
        <v>682</v>
      </c>
      <c r="C159" s="11" t="s">
        <v>683</v>
      </c>
      <c r="D159" s="11" t="s">
        <v>684</v>
      </c>
      <c r="E159" s="11" t="s">
        <v>663</v>
      </c>
      <c r="F159" s="22" t="s">
        <v>147</v>
      </c>
      <c r="G159" s="11" t="s">
        <v>148</v>
      </c>
      <c r="H159" s="15">
        <f t="shared" si="74"/>
        <v>727472.94</v>
      </c>
      <c r="I159" s="15">
        <v>618351.99</v>
      </c>
      <c r="J159" s="23">
        <v>109120.95</v>
      </c>
      <c r="K159" s="24">
        <f t="shared" si="86"/>
        <v>727472.94</v>
      </c>
      <c r="L159" s="24">
        <f>VLOOKUP($C159,'[1]Projektų sutarčių ataskaita (2'!$B$19:$AJ$126,33,FALSE)</f>
        <v>618351.99</v>
      </c>
      <c r="M159" s="24">
        <f>VLOOKUP($C159,'[1]Projektų sutarčių ataskaita (2'!$B$19:$AJ$126,34,FALSE)</f>
        <v>0</v>
      </c>
      <c r="N159" s="24">
        <f>VLOOKUP($C159,'[1]Projektų sutarčių ataskaita (2'!$B$19:$AJ$126,35,FALSE)</f>
        <v>109120.95</v>
      </c>
      <c r="O159" s="15">
        <f t="shared" si="73"/>
        <v>727472.94</v>
      </c>
      <c r="P159" s="15">
        <v>618351.99</v>
      </c>
      <c r="Q159" s="24">
        <v>109120.95</v>
      </c>
      <c r="R159" s="28"/>
      <c r="S159" s="26">
        <f>H159-O159</f>
        <v>0</v>
      </c>
      <c r="U159" s="26" t="e">
        <f>#REF!-#REF!</f>
        <v>#REF!</v>
      </c>
      <c r="V159" s="26">
        <f>J159-Q159</f>
        <v>0</v>
      </c>
      <c r="Y159" s="20">
        <f t="shared" si="83"/>
        <v>0</v>
      </c>
      <c r="Z159" s="21" t="e">
        <f>#REF!-L159</f>
        <v>#REF!</v>
      </c>
      <c r="AA159" s="21" t="e">
        <f>#REF!-M159</f>
        <v>#REF!</v>
      </c>
      <c r="AB159" s="21">
        <f t="shared" si="84"/>
        <v>0</v>
      </c>
      <c r="AC159" s="2">
        <f t="shared" si="76"/>
        <v>0</v>
      </c>
      <c r="AD159" s="2" t="e">
        <f>#REF!-#REF!</f>
        <v>#REF!</v>
      </c>
      <c r="AE159" s="2" t="e">
        <f>#REF!-#REF!</f>
        <v>#REF!</v>
      </c>
      <c r="AF159" s="2">
        <f t="shared" si="77"/>
        <v>0</v>
      </c>
    </row>
    <row r="160" spans="1:32" s="2" customFormat="1" ht="53.75" x14ac:dyDescent="0.3">
      <c r="A160" s="11" t="s">
        <v>685</v>
      </c>
      <c r="B160" s="11" t="s">
        <v>686</v>
      </c>
      <c r="C160" s="11" t="s">
        <v>687</v>
      </c>
      <c r="D160" s="11" t="s">
        <v>688</v>
      </c>
      <c r="E160" s="11" t="s">
        <v>192</v>
      </c>
      <c r="F160" s="22" t="s">
        <v>147</v>
      </c>
      <c r="G160" s="11" t="s">
        <v>193</v>
      </c>
      <c r="H160" s="15">
        <f t="shared" si="74"/>
        <v>368599</v>
      </c>
      <c r="I160" s="15">
        <v>313012</v>
      </c>
      <c r="J160" s="40">
        <v>55587</v>
      </c>
      <c r="K160" s="24">
        <f t="shared" si="86"/>
        <v>368599</v>
      </c>
      <c r="L160" s="24">
        <f>VLOOKUP($C160,'[1]Projektų sutarčių ataskaita (2'!$B$19:$AJ$126,33,FALSE)</f>
        <v>313012</v>
      </c>
      <c r="M160" s="24">
        <f>VLOOKUP($C160,'[1]Projektų sutarčių ataskaita (2'!$B$19:$AJ$126,34,FALSE)</f>
        <v>0</v>
      </c>
      <c r="N160" s="24">
        <f>VLOOKUP($C160,'[1]Projektų sutarčių ataskaita (2'!$B$19:$AJ$126,35,FALSE)</f>
        <v>55587</v>
      </c>
      <c r="O160" s="15">
        <f t="shared" si="73"/>
        <v>347562.14</v>
      </c>
      <c r="P160" s="15">
        <v>295147.63</v>
      </c>
      <c r="Q160" s="24">
        <v>52414.51</v>
      </c>
      <c r="R160" s="28"/>
      <c r="S160" s="26">
        <f>H160-K160</f>
        <v>0</v>
      </c>
      <c r="U160" s="26" t="e">
        <f>#REF!-L160</f>
        <v>#REF!</v>
      </c>
      <c r="V160" s="26" t="e">
        <f>#REF!-M160</f>
        <v>#REF!</v>
      </c>
      <c r="W160" s="26">
        <f>J160-N160</f>
        <v>0</v>
      </c>
      <c r="Y160" s="20">
        <f t="shared" si="83"/>
        <v>0</v>
      </c>
      <c r="Z160" s="21" t="e">
        <f>#REF!-L160</f>
        <v>#REF!</v>
      </c>
      <c r="AA160" s="21" t="e">
        <f>#REF!-M160</f>
        <v>#REF!</v>
      </c>
      <c r="AB160" s="21">
        <f t="shared" si="84"/>
        <v>0</v>
      </c>
      <c r="AC160" s="2">
        <f t="shared" si="76"/>
        <v>21036.859999999986</v>
      </c>
      <c r="AD160" s="2" t="e">
        <f>#REF!-#REF!</f>
        <v>#REF!</v>
      </c>
      <c r="AE160" s="2" t="e">
        <f>#REF!-#REF!</f>
        <v>#REF!</v>
      </c>
      <c r="AF160" s="2">
        <f t="shared" si="77"/>
        <v>3172.489999999998</v>
      </c>
    </row>
    <row r="161" spans="1:32" s="2" customFormat="1" ht="53.75" x14ac:dyDescent="0.3">
      <c r="A161" s="16" t="s">
        <v>94</v>
      </c>
      <c r="B161" s="13"/>
      <c r="C161" s="11" t="s">
        <v>147</v>
      </c>
      <c r="D161" s="10" t="s">
        <v>95</v>
      </c>
      <c r="E161" s="13"/>
      <c r="F161" s="16" t="s">
        <v>116</v>
      </c>
      <c r="G161" s="13"/>
      <c r="H161" s="15">
        <f t="shared" si="74"/>
        <v>1156344.3799999999</v>
      </c>
      <c r="I161" s="15">
        <v>982761</v>
      </c>
      <c r="J161" s="46">
        <f t="shared" ref="J161:N161" si="87">J162</f>
        <v>173583.38</v>
      </c>
      <c r="K161" s="46">
        <f t="shared" si="87"/>
        <v>1120506.95</v>
      </c>
      <c r="L161" s="46">
        <f t="shared" si="87"/>
        <v>952299.16999999993</v>
      </c>
      <c r="M161" s="46">
        <f t="shared" si="87"/>
        <v>0</v>
      </c>
      <c r="N161" s="46">
        <f t="shared" si="87"/>
        <v>168207.78</v>
      </c>
      <c r="O161" s="15">
        <f t="shared" si="73"/>
        <v>666262.87</v>
      </c>
      <c r="P161" s="15">
        <v>566231.96</v>
      </c>
      <c r="Q161" s="46">
        <v>100030.91</v>
      </c>
      <c r="R161" s="15"/>
      <c r="Y161" s="20">
        <f t="shared" si="83"/>
        <v>35837.429999999935</v>
      </c>
      <c r="Z161" s="21" t="e">
        <f>#REF!-L161</f>
        <v>#REF!</v>
      </c>
      <c r="AA161" s="21" t="e">
        <f>#REF!-M161</f>
        <v>#REF!</v>
      </c>
      <c r="AB161" s="21">
        <f t="shared" si="84"/>
        <v>5375.6000000000058</v>
      </c>
      <c r="AC161" s="2">
        <f t="shared" si="76"/>
        <v>490081.50999999989</v>
      </c>
      <c r="AD161" s="2" t="e">
        <f>#REF!-#REF!</f>
        <v>#REF!</v>
      </c>
      <c r="AE161" s="2" t="e">
        <f>#REF!-#REF!</f>
        <v>#REF!</v>
      </c>
      <c r="AF161" s="2">
        <f t="shared" si="77"/>
        <v>73552.47</v>
      </c>
    </row>
    <row r="162" spans="1:32" s="2" customFormat="1" ht="53.75" x14ac:dyDescent="0.3">
      <c r="A162" s="16" t="s">
        <v>689</v>
      </c>
      <c r="B162" s="13"/>
      <c r="C162" s="11" t="s">
        <v>147</v>
      </c>
      <c r="D162" s="10" t="s">
        <v>96</v>
      </c>
      <c r="E162" s="13"/>
      <c r="F162" s="16" t="s">
        <v>116</v>
      </c>
      <c r="G162" s="13"/>
      <c r="H162" s="15">
        <f t="shared" si="74"/>
        <v>1156344.3799999999</v>
      </c>
      <c r="I162" s="15">
        <v>982761</v>
      </c>
      <c r="J162" s="18">
        <v>173583.38</v>
      </c>
      <c r="K162" s="18">
        <f t="shared" ref="K162:N162" si="88">SUM(K163:K167)</f>
        <v>1120506.95</v>
      </c>
      <c r="L162" s="18">
        <f t="shared" si="88"/>
        <v>952299.16999999993</v>
      </c>
      <c r="M162" s="18">
        <f t="shared" si="88"/>
        <v>0</v>
      </c>
      <c r="N162" s="18">
        <f t="shared" si="88"/>
        <v>168207.78</v>
      </c>
      <c r="O162" s="15">
        <f t="shared" si="73"/>
        <v>666262.87</v>
      </c>
      <c r="P162" s="15">
        <v>566231.96</v>
      </c>
      <c r="Q162" s="18">
        <v>100030.91</v>
      </c>
      <c r="R162" s="19"/>
      <c r="Y162" s="20">
        <f t="shared" si="83"/>
        <v>35837.429999999935</v>
      </c>
      <c r="Z162" s="21" t="e">
        <f>#REF!-L162</f>
        <v>#REF!</v>
      </c>
      <c r="AA162" s="21" t="e">
        <f>#REF!-M162</f>
        <v>#REF!</v>
      </c>
      <c r="AB162" s="21">
        <f t="shared" si="84"/>
        <v>5375.6000000000058</v>
      </c>
      <c r="AC162" s="2">
        <f t="shared" si="76"/>
        <v>490081.50999999989</v>
      </c>
      <c r="AD162" s="2" t="e">
        <f>#REF!-#REF!</f>
        <v>#REF!</v>
      </c>
      <c r="AE162" s="2" t="e">
        <f>#REF!-#REF!</f>
        <v>#REF!</v>
      </c>
      <c r="AF162" s="2">
        <f t="shared" si="77"/>
        <v>73552.47</v>
      </c>
    </row>
    <row r="163" spans="1:32" s="2" customFormat="1" ht="51.6" customHeight="1" x14ac:dyDescent="0.3">
      <c r="A163" s="48" t="s">
        <v>690</v>
      </c>
      <c r="B163" s="48" t="s">
        <v>691</v>
      </c>
      <c r="C163" s="11" t="s">
        <v>692</v>
      </c>
      <c r="D163" s="11" t="s">
        <v>693</v>
      </c>
      <c r="E163" s="11" t="s">
        <v>645</v>
      </c>
      <c r="F163" s="22" t="s">
        <v>147</v>
      </c>
      <c r="G163" s="11" t="s">
        <v>148</v>
      </c>
      <c r="H163" s="15">
        <f t="shared" si="74"/>
        <v>160732.06</v>
      </c>
      <c r="I163" s="15">
        <v>136622.25</v>
      </c>
      <c r="J163" s="23">
        <v>24109.81</v>
      </c>
      <c r="K163" s="24">
        <f>SUM(L163:N163)</f>
        <v>172733.52</v>
      </c>
      <c r="L163" s="24">
        <f>VLOOKUP($C163,'[1]Projektų sutarčių ataskaita (2'!$B$19:$AJ$126,33,FALSE)</f>
        <v>146823.49</v>
      </c>
      <c r="M163" s="24">
        <f>VLOOKUP($C163,'[1]Projektų sutarčių ataskaita (2'!$B$19:$AJ$126,34,FALSE)</f>
        <v>0</v>
      </c>
      <c r="N163" s="24">
        <f>VLOOKUP($C163,'[1]Projektų sutarčių ataskaita (2'!$B$19:$AJ$126,35,FALSE)</f>
        <v>25910.03</v>
      </c>
      <c r="O163" s="15">
        <f t="shared" si="73"/>
        <v>160732.06</v>
      </c>
      <c r="P163" s="15">
        <v>136622.25</v>
      </c>
      <c r="Q163" s="24">
        <v>24109.81</v>
      </c>
      <c r="R163" s="43"/>
      <c r="S163" s="26">
        <f>H163-O163</f>
        <v>0</v>
      </c>
      <c r="U163" s="26" t="e">
        <f>#REF!-#REF!</f>
        <v>#REF!</v>
      </c>
      <c r="V163" s="26">
        <f>J163-Q163</f>
        <v>0</v>
      </c>
      <c r="Y163" s="50">
        <f t="shared" si="83"/>
        <v>-12001.459999999992</v>
      </c>
      <c r="Z163" s="51" t="e">
        <f>#REF!-L163</f>
        <v>#REF!</v>
      </c>
      <c r="AA163" s="51" t="e">
        <f>#REF!-M163</f>
        <v>#REF!</v>
      </c>
      <c r="AB163" s="51">
        <f t="shared" si="84"/>
        <v>-1800.2199999999975</v>
      </c>
      <c r="AC163" s="2">
        <f t="shared" si="76"/>
        <v>0</v>
      </c>
      <c r="AD163" s="2" t="e">
        <f>#REF!-#REF!</f>
        <v>#REF!</v>
      </c>
      <c r="AE163" s="2" t="e">
        <f>#REF!-#REF!</f>
        <v>#REF!</v>
      </c>
      <c r="AF163" s="2">
        <f t="shared" si="77"/>
        <v>0</v>
      </c>
    </row>
    <row r="164" spans="1:32" s="2" customFormat="1" ht="53.75" x14ac:dyDescent="0.3">
      <c r="A164" s="11" t="s">
        <v>694</v>
      </c>
      <c r="B164" s="11" t="s">
        <v>695</v>
      </c>
      <c r="C164" s="11" t="s">
        <v>696</v>
      </c>
      <c r="D164" s="11" t="s">
        <v>697</v>
      </c>
      <c r="E164" s="11" t="s">
        <v>175</v>
      </c>
      <c r="F164" s="22" t="s">
        <v>147</v>
      </c>
      <c r="G164" s="11" t="s">
        <v>193</v>
      </c>
      <c r="H164" s="15">
        <f t="shared" si="74"/>
        <v>192832.21</v>
      </c>
      <c r="I164" s="15">
        <v>163907.37</v>
      </c>
      <c r="J164" s="23">
        <v>28924.84</v>
      </c>
      <c r="K164" s="24">
        <f t="shared" ref="K164:K167" si="89">SUM(L164:N164)</f>
        <v>144993.32</v>
      </c>
      <c r="L164" s="24">
        <f>VLOOKUP($C164,'[1]Projektų sutarčių ataskaita (2'!$B$19:$AJ$126,33,FALSE)</f>
        <v>123244.31</v>
      </c>
      <c r="M164" s="24">
        <f>VLOOKUP($C164,'[1]Projektų sutarčių ataskaita (2'!$B$19:$AJ$126,34,FALSE)</f>
        <v>0</v>
      </c>
      <c r="N164" s="24">
        <f>VLOOKUP($C164,'[1]Projektų sutarčių ataskaita (2'!$B$19:$AJ$126,35,FALSE)</f>
        <v>21749.01</v>
      </c>
      <c r="O164" s="15">
        <f t="shared" si="73"/>
        <v>119984.93</v>
      </c>
      <c r="P164" s="15">
        <v>101987.18</v>
      </c>
      <c r="Q164" s="24">
        <v>17997.75</v>
      </c>
      <c r="R164" s="28" t="s">
        <v>295</v>
      </c>
      <c r="S164" s="26">
        <f>H164-K164</f>
        <v>47838.889999999985</v>
      </c>
      <c r="U164" s="26" t="e">
        <f>#REF!-L164</f>
        <v>#REF!</v>
      </c>
      <c r="V164" s="26" t="e">
        <f>#REF!-M164</f>
        <v>#REF!</v>
      </c>
      <c r="W164" s="26">
        <f>J164-N164</f>
        <v>7175.8300000000017</v>
      </c>
      <c r="Y164" s="38">
        <f t="shared" si="83"/>
        <v>47838.889999999985</v>
      </c>
      <c r="Z164" s="39" t="e">
        <f>#REF!-L164</f>
        <v>#REF!</v>
      </c>
      <c r="AA164" s="39" t="e">
        <f>#REF!-M164</f>
        <v>#REF!</v>
      </c>
      <c r="AB164" s="39">
        <f t="shared" si="84"/>
        <v>7175.8300000000017</v>
      </c>
      <c r="AC164" s="2">
        <f t="shared" si="76"/>
        <v>72847.28</v>
      </c>
      <c r="AD164" s="2" t="e">
        <f>#REF!-#REF!</f>
        <v>#REF!</v>
      </c>
      <c r="AE164" s="2" t="e">
        <f>#REF!-#REF!</f>
        <v>#REF!</v>
      </c>
      <c r="AF164" s="2">
        <f t="shared" si="77"/>
        <v>10927.09</v>
      </c>
    </row>
    <row r="165" spans="1:32" s="2" customFormat="1" ht="53.75" x14ac:dyDescent="0.3">
      <c r="A165" s="11" t="s">
        <v>698</v>
      </c>
      <c r="B165" s="11" t="s">
        <v>699</v>
      </c>
      <c r="C165" s="11" t="s">
        <v>700</v>
      </c>
      <c r="D165" s="11" t="s">
        <v>701</v>
      </c>
      <c r="E165" s="11" t="s">
        <v>192</v>
      </c>
      <c r="F165" s="22" t="s">
        <v>147</v>
      </c>
      <c r="G165" s="11" t="s">
        <v>193</v>
      </c>
      <c r="H165" s="15">
        <f t="shared" si="74"/>
        <v>163986.88</v>
      </c>
      <c r="I165" s="15">
        <v>139388</v>
      </c>
      <c r="J165" s="23">
        <v>24598.880000000001</v>
      </c>
      <c r="K165" s="24">
        <f t="shared" si="89"/>
        <v>163986.88</v>
      </c>
      <c r="L165" s="24">
        <f>VLOOKUP($C165,'[1]Projektų sutarčių ataskaita (2'!$B$19:$AJ$126,33,FALSE)</f>
        <v>139388</v>
      </c>
      <c r="M165" s="24">
        <f>VLOOKUP($C165,'[1]Projektų sutarčių ataskaita (2'!$B$19:$AJ$126,34,FALSE)</f>
        <v>0</v>
      </c>
      <c r="N165" s="24">
        <f>VLOOKUP($C165,'[1]Projektų sutarčių ataskaita (2'!$B$19:$AJ$126,35,FALSE)</f>
        <v>24598.880000000001</v>
      </c>
      <c r="O165" s="15">
        <f t="shared" si="73"/>
        <v>106774.9</v>
      </c>
      <c r="P165" s="15">
        <v>90758.11</v>
      </c>
      <c r="Q165" s="24">
        <v>16016.79</v>
      </c>
      <c r="R165" s="28"/>
      <c r="S165" s="26">
        <f>H165-K165</f>
        <v>0</v>
      </c>
      <c r="U165" s="26" t="e">
        <f>#REF!-L165</f>
        <v>#REF!</v>
      </c>
      <c r="V165" s="26" t="e">
        <f>#REF!-M165</f>
        <v>#REF!</v>
      </c>
      <c r="W165" s="26">
        <f>J165-N165</f>
        <v>0</v>
      </c>
      <c r="Y165" s="20">
        <f t="shared" si="83"/>
        <v>0</v>
      </c>
      <c r="Z165" s="21" t="e">
        <f>#REF!-L165</f>
        <v>#REF!</v>
      </c>
      <c r="AA165" s="21" t="e">
        <f>#REF!-M165</f>
        <v>#REF!</v>
      </c>
      <c r="AB165" s="21">
        <f t="shared" si="84"/>
        <v>0</v>
      </c>
      <c r="AC165" s="2">
        <f t="shared" si="76"/>
        <v>57211.98000000001</v>
      </c>
      <c r="AD165" s="2" t="e">
        <f>#REF!-#REF!</f>
        <v>#REF!</v>
      </c>
      <c r="AE165" s="2" t="e">
        <f>#REF!-#REF!</f>
        <v>#REF!</v>
      </c>
      <c r="AF165" s="2">
        <f t="shared" si="77"/>
        <v>8582.09</v>
      </c>
    </row>
    <row r="166" spans="1:32" s="2" customFormat="1" ht="67.2" x14ac:dyDescent="0.3">
      <c r="A166" s="11" t="s">
        <v>702</v>
      </c>
      <c r="B166" s="11" t="s">
        <v>703</v>
      </c>
      <c r="C166" s="11" t="s">
        <v>704</v>
      </c>
      <c r="D166" s="11" t="s">
        <v>705</v>
      </c>
      <c r="E166" s="11" t="s">
        <v>307</v>
      </c>
      <c r="F166" s="22" t="s">
        <v>147</v>
      </c>
      <c r="G166" s="11" t="s">
        <v>193</v>
      </c>
      <c r="H166" s="15">
        <f t="shared" si="74"/>
        <v>477051.27</v>
      </c>
      <c r="I166" s="15">
        <v>405493.58</v>
      </c>
      <c r="J166" s="23">
        <v>71557.69</v>
      </c>
      <c r="K166" s="24">
        <f t="shared" si="89"/>
        <v>477051.27</v>
      </c>
      <c r="L166" s="24">
        <f>VLOOKUP($C166,'[1]Projektų sutarčių ataskaita (2'!$B$19:$AJ$126,33,FALSE)</f>
        <v>405493.57</v>
      </c>
      <c r="M166" s="24">
        <f>VLOOKUP($C166,'[1]Projektų sutarčių ataskaita (2'!$B$19:$AJ$126,34,FALSE)</f>
        <v>0</v>
      </c>
      <c r="N166" s="24">
        <f>VLOOKUP($C166,'[1]Projektų sutarčių ataskaita (2'!$B$19:$AJ$126,35,FALSE)</f>
        <v>71557.7</v>
      </c>
      <c r="O166" s="15">
        <f t="shared" si="73"/>
        <v>166425.34</v>
      </c>
      <c r="P166" s="15">
        <v>141461.53</v>
      </c>
      <c r="Q166" s="24">
        <v>24963.81</v>
      </c>
      <c r="R166" s="28" t="s">
        <v>295</v>
      </c>
      <c r="S166" s="26">
        <f>H166-K166</f>
        <v>0</v>
      </c>
      <c r="U166" s="26" t="e">
        <f>#REF!-L166</f>
        <v>#REF!</v>
      </c>
      <c r="V166" s="26" t="e">
        <f>#REF!-M166</f>
        <v>#REF!</v>
      </c>
      <c r="W166" s="26">
        <f>J166-N166</f>
        <v>-9.9999999947613105E-3</v>
      </c>
      <c r="Y166" s="38">
        <f t="shared" si="83"/>
        <v>0</v>
      </c>
      <c r="Z166" s="39" t="e">
        <f>#REF!-L166</f>
        <v>#REF!</v>
      </c>
      <c r="AA166" s="39" t="e">
        <f>#REF!-M166</f>
        <v>#REF!</v>
      </c>
      <c r="AB166" s="39">
        <f t="shared" si="84"/>
        <v>-9.9999999947613105E-3</v>
      </c>
      <c r="AC166" s="2">
        <f t="shared" si="76"/>
        <v>310625.93000000005</v>
      </c>
      <c r="AD166" s="2" t="e">
        <f>#REF!-#REF!</f>
        <v>#REF!</v>
      </c>
      <c r="AE166" s="2" t="e">
        <f>#REF!-#REF!</f>
        <v>#REF!</v>
      </c>
      <c r="AF166" s="2">
        <f t="shared" si="77"/>
        <v>46593.880000000005</v>
      </c>
    </row>
    <row r="167" spans="1:32" s="2" customFormat="1" ht="53.75" x14ac:dyDescent="0.3">
      <c r="A167" s="11" t="s">
        <v>706</v>
      </c>
      <c r="B167" s="11" t="s">
        <v>707</v>
      </c>
      <c r="C167" s="11" t="s">
        <v>708</v>
      </c>
      <c r="D167" s="11" t="s">
        <v>709</v>
      </c>
      <c r="E167" s="11" t="s">
        <v>663</v>
      </c>
      <c r="F167" s="22" t="s">
        <v>147</v>
      </c>
      <c r="G167" s="11" t="s">
        <v>193</v>
      </c>
      <c r="H167" s="15">
        <f t="shared" si="74"/>
        <v>161741.96</v>
      </c>
      <c r="I167" s="15">
        <v>137349.79999999999</v>
      </c>
      <c r="J167" s="23">
        <v>24392.16</v>
      </c>
      <c r="K167" s="24">
        <f t="shared" si="89"/>
        <v>161741.96</v>
      </c>
      <c r="L167" s="24">
        <f>VLOOKUP($C167,'[1]Projektų sutarčių ataskaita (2'!$B$19:$AJ$126,33,FALSE)</f>
        <v>137349.79999999999</v>
      </c>
      <c r="M167" s="24">
        <f>VLOOKUP($C167,'[1]Projektų sutarčių ataskaita (2'!$B$19:$AJ$126,34,FALSE)</f>
        <v>0</v>
      </c>
      <c r="N167" s="24">
        <f>VLOOKUP($C167,'[1]Projektų sutarčių ataskaita (2'!$B$19:$AJ$126,35,FALSE)</f>
        <v>24392.16</v>
      </c>
      <c r="O167" s="15">
        <f t="shared" si="73"/>
        <v>112345.64</v>
      </c>
      <c r="P167" s="15">
        <v>95402.89</v>
      </c>
      <c r="Q167" s="24">
        <v>16942.75</v>
      </c>
      <c r="R167" s="28"/>
      <c r="S167" s="26">
        <f>H167-K167</f>
        <v>0</v>
      </c>
      <c r="U167" s="26" t="e">
        <f>#REF!-L167</f>
        <v>#REF!</v>
      </c>
      <c r="V167" s="26" t="e">
        <f>#REF!-M167</f>
        <v>#REF!</v>
      </c>
      <c r="W167" s="26">
        <f>J167-N167</f>
        <v>0</v>
      </c>
      <c r="Y167" s="20">
        <f t="shared" si="83"/>
        <v>0</v>
      </c>
      <c r="Z167" s="21" t="e">
        <f>#REF!-L167</f>
        <v>#REF!</v>
      </c>
      <c r="AA167" s="21" t="e">
        <f>#REF!-M167</f>
        <v>#REF!</v>
      </c>
      <c r="AB167" s="21">
        <f t="shared" si="84"/>
        <v>0</v>
      </c>
      <c r="AC167" s="2">
        <f t="shared" si="76"/>
        <v>49396.319999999992</v>
      </c>
      <c r="AD167" s="2" t="e">
        <f>#REF!-#REF!</f>
        <v>#REF!</v>
      </c>
      <c r="AE167" s="2" t="e">
        <f>#REF!-#REF!</f>
        <v>#REF!</v>
      </c>
      <c r="AF167" s="2">
        <f t="shared" si="77"/>
        <v>7449.41</v>
      </c>
    </row>
    <row r="168" spans="1:32" s="2" customFormat="1" ht="26.9" x14ac:dyDescent="0.3">
      <c r="A168" s="16" t="s">
        <v>101</v>
      </c>
      <c r="B168" s="13"/>
      <c r="C168" s="11" t="s">
        <v>147</v>
      </c>
      <c r="D168" s="10" t="s">
        <v>710</v>
      </c>
      <c r="E168" s="13"/>
      <c r="F168" s="16" t="s">
        <v>116</v>
      </c>
      <c r="G168" s="13"/>
      <c r="H168" s="15">
        <f t="shared" si="74"/>
        <v>9195014.1699999999</v>
      </c>
      <c r="I168" s="15">
        <v>7220958.75</v>
      </c>
      <c r="J168" s="46">
        <f t="shared" ref="J168:N168" si="90">J169</f>
        <v>1974055.42</v>
      </c>
      <c r="K168" s="46">
        <f t="shared" si="90"/>
        <v>6555104.29</v>
      </c>
      <c r="L168" s="46">
        <f t="shared" si="90"/>
        <v>5413561.7699999996</v>
      </c>
      <c r="M168" s="46">
        <f t="shared" si="90"/>
        <v>0</v>
      </c>
      <c r="N168" s="46">
        <f t="shared" si="90"/>
        <v>1141542.52</v>
      </c>
      <c r="O168" s="15">
        <f t="shared" ref="O168:O183" si="91">P168+Q168</f>
        <v>5363684.8100000005</v>
      </c>
      <c r="P168" s="15">
        <v>4426910.9800000004</v>
      </c>
      <c r="Q168" s="46">
        <v>936773.83000000007</v>
      </c>
      <c r="R168" s="15"/>
      <c r="Y168" s="20">
        <f t="shared" si="83"/>
        <v>2639909.88</v>
      </c>
      <c r="Z168" s="21" t="e">
        <f>#REF!-L168</f>
        <v>#REF!</v>
      </c>
      <c r="AA168" s="21" t="e">
        <f>#REF!-M168</f>
        <v>#REF!</v>
      </c>
      <c r="AB168" s="21">
        <f t="shared" si="84"/>
        <v>832512.89999999991</v>
      </c>
      <c r="AC168" s="2">
        <f t="shared" si="76"/>
        <v>3831329.3599999994</v>
      </c>
      <c r="AD168" s="2" t="e">
        <f>#REF!-#REF!</f>
        <v>#REF!</v>
      </c>
      <c r="AE168" s="2" t="e">
        <f>#REF!-#REF!</f>
        <v>#REF!</v>
      </c>
      <c r="AF168" s="2">
        <f t="shared" si="77"/>
        <v>1037281.5899999999</v>
      </c>
    </row>
    <row r="169" spans="1:32" s="2" customFormat="1" ht="53.75" x14ac:dyDescent="0.3">
      <c r="A169" s="16" t="s">
        <v>102</v>
      </c>
      <c r="B169" s="13"/>
      <c r="C169" s="11" t="s">
        <v>147</v>
      </c>
      <c r="D169" s="10" t="s">
        <v>103</v>
      </c>
      <c r="E169" s="13"/>
      <c r="F169" s="16" t="s">
        <v>116</v>
      </c>
      <c r="G169" s="13"/>
      <c r="H169" s="15">
        <f t="shared" si="74"/>
        <v>9195014.1699999999</v>
      </c>
      <c r="I169" s="15">
        <v>7220958.75</v>
      </c>
      <c r="J169" s="46">
        <f t="shared" ref="J169:N169" si="92">J170+J174</f>
        <v>1974055.42</v>
      </c>
      <c r="K169" s="46">
        <f t="shared" si="92"/>
        <v>6555104.29</v>
      </c>
      <c r="L169" s="46">
        <f t="shared" si="92"/>
        <v>5413561.7699999996</v>
      </c>
      <c r="M169" s="46">
        <f t="shared" si="92"/>
        <v>0</v>
      </c>
      <c r="N169" s="46">
        <f t="shared" si="92"/>
        <v>1141542.52</v>
      </c>
      <c r="O169" s="15">
        <f t="shared" si="91"/>
        <v>5363684.8100000005</v>
      </c>
      <c r="P169" s="15">
        <v>4426910.9800000004</v>
      </c>
      <c r="Q169" s="46">
        <v>936773.83000000007</v>
      </c>
      <c r="R169" s="15"/>
      <c r="Y169" s="20">
        <f t="shared" si="83"/>
        <v>2639909.88</v>
      </c>
      <c r="Z169" s="21" t="e">
        <f>#REF!-L169</f>
        <v>#REF!</v>
      </c>
      <c r="AA169" s="21" t="e">
        <f>#REF!-M169</f>
        <v>#REF!</v>
      </c>
      <c r="AB169" s="21">
        <f t="shared" si="84"/>
        <v>832512.89999999991</v>
      </c>
      <c r="AC169" s="2">
        <f t="shared" si="76"/>
        <v>3831329.3599999994</v>
      </c>
      <c r="AD169" s="2" t="e">
        <f>#REF!-#REF!</f>
        <v>#REF!</v>
      </c>
      <c r="AE169" s="2" t="e">
        <f>#REF!-#REF!</f>
        <v>#REF!</v>
      </c>
      <c r="AF169" s="2">
        <f t="shared" si="77"/>
        <v>1037281.5899999999</v>
      </c>
    </row>
    <row r="170" spans="1:32" s="2" customFormat="1" ht="40.299999999999997" x14ac:dyDescent="0.3">
      <c r="A170" s="16" t="s">
        <v>104</v>
      </c>
      <c r="B170" s="13"/>
      <c r="C170" s="11" t="s">
        <v>147</v>
      </c>
      <c r="D170" s="10" t="s">
        <v>105</v>
      </c>
      <c r="E170" s="13"/>
      <c r="F170" s="16" t="s">
        <v>116</v>
      </c>
      <c r="G170" s="13"/>
      <c r="H170" s="15">
        <f t="shared" si="74"/>
        <v>6671669.4000000004</v>
      </c>
      <c r="I170" s="15">
        <v>5089329.75</v>
      </c>
      <c r="J170" s="46">
        <f t="shared" ref="J170:N170" si="93">J171</f>
        <v>1582339.65</v>
      </c>
      <c r="K170" s="46">
        <f t="shared" si="93"/>
        <v>4362369.4000000004</v>
      </c>
      <c r="L170" s="46">
        <f t="shared" si="93"/>
        <v>3549737.77</v>
      </c>
      <c r="M170" s="46">
        <f t="shared" si="93"/>
        <v>0</v>
      </c>
      <c r="N170" s="46">
        <f t="shared" si="93"/>
        <v>812631.63</v>
      </c>
      <c r="O170" s="15">
        <f t="shared" si="91"/>
        <v>4100033.67</v>
      </c>
      <c r="P170" s="15">
        <v>3352807.77</v>
      </c>
      <c r="Q170" s="46">
        <v>747225.9</v>
      </c>
      <c r="R170" s="15"/>
      <c r="Y170" s="20">
        <f t="shared" si="83"/>
        <v>2309300</v>
      </c>
      <c r="Z170" s="21" t="e">
        <f>#REF!-L170</f>
        <v>#REF!</v>
      </c>
      <c r="AA170" s="21" t="e">
        <f>#REF!-M170</f>
        <v>#REF!</v>
      </c>
      <c r="AB170" s="21">
        <f t="shared" si="84"/>
        <v>769708.0199999999</v>
      </c>
      <c r="AC170" s="2">
        <f t="shared" si="76"/>
        <v>2571635.7300000004</v>
      </c>
      <c r="AD170" s="2" t="e">
        <f>#REF!-#REF!</f>
        <v>#REF!</v>
      </c>
      <c r="AE170" s="2" t="e">
        <f>#REF!-#REF!</f>
        <v>#REF!</v>
      </c>
      <c r="AF170" s="2">
        <f t="shared" si="77"/>
        <v>835113.74999999988</v>
      </c>
    </row>
    <row r="171" spans="1:32" s="2" customFormat="1" ht="40.299999999999997" x14ac:dyDescent="0.3">
      <c r="A171" s="16" t="s">
        <v>711</v>
      </c>
      <c r="B171" s="13"/>
      <c r="C171" s="11" t="s">
        <v>147</v>
      </c>
      <c r="D171" s="10" t="s">
        <v>106</v>
      </c>
      <c r="E171" s="13"/>
      <c r="F171" s="16" t="s">
        <v>116</v>
      </c>
      <c r="G171" s="13"/>
      <c r="H171" s="15">
        <f t="shared" si="74"/>
        <v>6671669.4000000004</v>
      </c>
      <c r="I171" s="15">
        <v>5089329.75</v>
      </c>
      <c r="J171" s="54">
        <f>SUM(J172:J173)</f>
        <v>1582339.65</v>
      </c>
      <c r="K171" s="54">
        <f t="shared" ref="K171:N171" si="94">SUM(K172)</f>
        <v>4362369.4000000004</v>
      </c>
      <c r="L171" s="54">
        <f t="shared" si="94"/>
        <v>3549737.77</v>
      </c>
      <c r="M171" s="55">
        <v>0</v>
      </c>
      <c r="N171" s="54">
        <f t="shared" si="94"/>
        <v>812631.63</v>
      </c>
      <c r="O171" s="15">
        <f t="shared" si="91"/>
        <v>4100033.67</v>
      </c>
      <c r="P171" s="15">
        <v>3352807.77</v>
      </c>
      <c r="Q171" s="54">
        <v>747225.9</v>
      </c>
      <c r="R171" s="19"/>
      <c r="Y171" s="20">
        <f t="shared" si="83"/>
        <v>2309300</v>
      </c>
      <c r="Z171" s="21" t="e">
        <f>#REF!-L171</f>
        <v>#REF!</v>
      </c>
      <c r="AA171" s="21" t="e">
        <f>#REF!-M171</f>
        <v>#REF!</v>
      </c>
      <c r="AB171" s="21">
        <f t="shared" si="84"/>
        <v>769708.0199999999</v>
      </c>
      <c r="AC171" s="2">
        <f t="shared" si="76"/>
        <v>2571635.7300000004</v>
      </c>
      <c r="AD171" s="2" t="e">
        <f>#REF!-#REF!</f>
        <v>#REF!</v>
      </c>
      <c r="AE171" s="2" t="e">
        <f>#REF!-#REF!</f>
        <v>#REF!</v>
      </c>
      <c r="AF171" s="2">
        <f t="shared" si="77"/>
        <v>835113.74999999988</v>
      </c>
    </row>
    <row r="172" spans="1:32" s="2" customFormat="1" ht="53.75" x14ac:dyDescent="0.3">
      <c r="A172" s="11" t="s">
        <v>712</v>
      </c>
      <c r="B172" s="11" t="s">
        <v>713</v>
      </c>
      <c r="C172" s="11" t="s">
        <v>714</v>
      </c>
      <c r="D172" s="11" t="s">
        <v>715</v>
      </c>
      <c r="E172" s="11" t="s">
        <v>716</v>
      </c>
      <c r="F172" s="22" t="s">
        <v>147</v>
      </c>
      <c r="G172" s="11" t="s">
        <v>193</v>
      </c>
      <c r="H172" s="15">
        <f t="shared" si="74"/>
        <v>4362369.4000000004</v>
      </c>
      <c r="I172" s="15">
        <v>3549737.77</v>
      </c>
      <c r="J172" s="23">
        <v>812631.63</v>
      </c>
      <c r="K172" s="24">
        <f t="shared" ref="K172:K183" si="95">SUM(L172:N172)</f>
        <v>4362369.4000000004</v>
      </c>
      <c r="L172" s="24">
        <v>3549737.77</v>
      </c>
      <c r="M172" s="24">
        <f>VLOOKUP($C172,'[1]Projektų sutarčių ataskaita (2'!$B$19:$AJ$126,34,FALSE)</f>
        <v>0</v>
      </c>
      <c r="N172" s="23">
        <v>812631.63</v>
      </c>
      <c r="O172" s="15">
        <f t="shared" si="91"/>
        <v>4100033.67</v>
      </c>
      <c r="P172" s="15">
        <v>3352807.77</v>
      </c>
      <c r="Q172" s="24">
        <v>747225.9</v>
      </c>
      <c r="R172" s="28"/>
      <c r="S172" s="26">
        <f>H172-K172</f>
        <v>0</v>
      </c>
      <c r="U172" s="26" t="e">
        <f>#REF!-L172</f>
        <v>#REF!</v>
      </c>
      <c r="V172" s="26" t="e">
        <f>#REF!-M172</f>
        <v>#REF!</v>
      </c>
      <c r="W172" s="26">
        <f>J172-N172</f>
        <v>0</v>
      </c>
      <c r="Y172" s="33">
        <f t="shared" si="83"/>
        <v>0</v>
      </c>
      <c r="Z172" s="34" t="e">
        <f>#REF!-L172</f>
        <v>#REF!</v>
      </c>
      <c r="AA172" s="34" t="e">
        <f>#REF!-M172</f>
        <v>#REF!</v>
      </c>
      <c r="AB172" s="34">
        <f t="shared" si="84"/>
        <v>0</v>
      </c>
      <c r="AC172" s="2">
        <f t="shared" si="76"/>
        <v>262335.73000000045</v>
      </c>
      <c r="AD172" s="2" t="e">
        <f>#REF!-#REF!</f>
        <v>#REF!</v>
      </c>
      <c r="AE172" s="2" t="e">
        <f>#REF!-#REF!</f>
        <v>#REF!</v>
      </c>
      <c r="AF172" s="2">
        <f t="shared" si="77"/>
        <v>65405.729999999981</v>
      </c>
    </row>
    <row r="173" spans="1:32" s="2" customFormat="1" ht="53.75" x14ac:dyDescent="0.3">
      <c r="A173" s="11" t="s">
        <v>717</v>
      </c>
      <c r="B173" s="11" t="s">
        <v>718</v>
      </c>
      <c r="C173" s="11" t="s">
        <v>719</v>
      </c>
      <c r="D173" s="11" t="s">
        <v>720</v>
      </c>
      <c r="E173" s="11" t="s">
        <v>716</v>
      </c>
      <c r="F173" s="22" t="s">
        <v>147</v>
      </c>
      <c r="G173" s="11" t="s">
        <v>248</v>
      </c>
      <c r="H173" s="15">
        <f t="shared" si="74"/>
        <v>2309300</v>
      </c>
      <c r="I173" s="15">
        <v>1539591.98</v>
      </c>
      <c r="J173" s="56">
        <v>769708.02</v>
      </c>
      <c r="K173" s="24">
        <v>0</v>
      </c>
      <c r="L173" s="24">
        <v>0</v>
      </c>
      <c r="M173" s="24">
        <v>0</v>
      </c>
      <c r="N173" s="24">
        <v>0</v>
      </c>
      <c r="O173" s="15">
        <f t="shared" si="91"/>
        <v>0</v>
      </c>
      <c r="P173" s="15">
        <v>0</v>
      </c>
      <c r="Q173" s="24">
        <v>0</v>
      </c>
      <c r="R173" s="28"/>
      <c r="S173" s="26"/>
      <c r="U173" s="26"/>
      <c r="V173" s="26"/>
      <c r="W173" s="26"/>
      <c r="Y173" s="33">
        <f t="shared" si="83"/>
        <v>2309300</v>
      </c>
      <c r="Z173" s="34" t="e">
        <f>#REF!-L173</f>
        <v>#REF!</v>
      </c>
      <c r="AA173" s="34" t="e">
        <f>#REF!-M173</f>
        <v>#REF!</v>
      </c>
      <c r="AB173" s="34">
        <f t="shared" si="84"/>
        <v>769708.02</v>
      </c>
      <c r="AC173" s="2">
        <f t="shared" ref="AC173:AC183" si="96">H173-O173</f>
        <v>2309300</v>
      </c>
      <c r="AD173" s="2" t="e">
        <f>#REF!-#REF!</f>
        <v>#REF!</v>
      </c>
      <c r="AE173" s="2" t="e">
        <f>#REF!-#REF!</f>
        <v>#REF!</v>
      </c>
      <c r="AF173" s="2">
        <f t="shared" ref="AF173:AF183" si="97">J173-Q173</f>
        <v>769708.02</v>
      </c>
    </row>
    <row r="174" spans="1:32" s="2" customFormat="1" ht="40.299999999999997" x14ac:dyDescent="0.3">
      <c r="A174" s="16" t="s">
        <v>108</v>
      </c>
      <c r="B174" s="13"/>
      <c r="C174" s="11" t="s">
        <v>147</v>
      </c>
      <c r="D174" s="10" t="s">
        <v>109</v>
      </c>
      <c r="E174" s="13"/>
      <c r="F174" s="16" t="s">
        <v>116</v>
      </c>
      <c r="G174" s="13"/>
      <c r="H174" s="15">
        <f t="shared" si="74"/>
        <v>2523344.77</v>
      </c>
      <c r="I174" s="15">
        <v>2131629</v>
      </c>
      <c r="J174" s="46">
        <f t="shared" ref="J174:N174" si="98">J175</f>
        <v>391715.77</v>
      </c>
      <c r="K174" s="46">
        <f t="shared" si="98"/>
        <v>2192734.8899999997</v>
      </c>
      <c r="L174" s="46">
        <f t="shared" si="98"/>
        <v>1863824</v>
      </c>
      <c r="M174" s="46">
        <f t="shared" si="98"/>
        <v>0</v>
      </c>
      <c r="N174" s="46">
        <f t="shared" si="98"/>
        <v>328910.89</v>
      </c>
      <c r="O174" s="15">
        <f t="shared" si="91"/>
        <v>1263651.1399999999</v>
      </c>
      <c r="P174" s="15">
        <v>1074103.21</v>
      </c>
      <c r="Q174" s="46">
        <v>189547.93</v>
      </c>
      <c r="R174" s="15"/>
      <c r="Y174" s="20">
        <f t="shared" si="83"/>
        <v>330609.88000000035</v>
      </c>
      <c r="Z174" s="21" t="e">
        <f>#REF!-L174</f>
        <v>#REF!</v>
      </c>
      <c r="AA174" s="21" t="e">
        <f>#REF!-M174</f>
        <v>#REF!</v>
      </c>
      <c r="AB174" s="21">
        <f t="shared" si="84"/>
        <v>62804.880000000005</v>
      </c>
      <c r="AC174" s="2">
        <f t="shared" si="96"/>
        <v>1259693.6300000001</v>
      </c>
      <c r="AD174" s="2" t="e">
        <f>#REF!-#REF!</f>
        <v>#REF!</v>
      </c>
      <c r="AE174" s="2" t="e">
        <f>#REF!-#REF!</f>
        <v>#REF!</v>
      </c>
      <c r="AF174" s="2">
        <f t="shared" si="97"/>
        <v>202167.84000000003</v>
      </c>
    </row>
    <row r="175" spans="1:32" s="2" customFormat="1" ht="38.950000000000003" customHeight="1" x14ac:dyDescent="0.3">
      <c r="A175" s="16" t="s">
        <v>721</v>
      </c>
      <c r="B175" s="13"/>
      <c r="C175" s="11" t="s">
        <v>147</v>
      </c>
      <c r="D175" s="10" t="s">
        <v>110</v>
      </c>
      <c r="E175" s="13"/>
      <c r="F175" s="16" t="s">
        <v>116</v>
      </c>
      <c r="G175" s="13"/>
      <c r="H175" s="15">
        <f t="shared" si="74"/>
        <v>2523344.77</v>
      </c>
      <c r="I175" s="15">
        <v>2131629</v>
      </c>
      <c r="J175" s="18">
        <f t="shared" ref="J175:N175" si="99">SUM(J176:J183)</f>
        <v>391715.77</v>
      </c>
      <c r="K175" s="18">
        <f t="shared" si="99"/>
        <v>2192734.8899999997</v>
      </c>
      <c r="L175" s="18">
        <f t="shared" si="99"/>
        <v>1863824</v>
      </c>
      <c r="M175" s="18">
        <f t="shared" si="99"/>
        <v>0</v>
      </c>
      <c r="N175" s="18">
        <f t="shared" si="99"/>
        <v>328910.89</v>
      </c>
      <c r="O175" s="15">
        <f t="shared" si="91"/>
        <v>1263651.1399999999</v>
      </c>
      <c r="P175" s="15">
        <v>1074103.21</v>
      </c>
      <c r="Q175" s="18">
        <v>189547.93</v>
      </c>
      <c r="R175" s="19"/>
      <c r="Y175" s="20">
        <f t="shared" si="83"/>
        <v>330609.88000000035</v>
      </c>
      <c r="Z175" s="21" t="e">
        <f>#REF!-L175</f>
        <v>#REF!</v>
      </c>
      <c r="AA175" s="21" t="e">
        <f>#REF!-M175</f>
        <v>#REF!</v>
      </c>
      <c r="AB175" s="21">
        <f t="shared" si="84"/>
        <v>62804.880000000005</v>
      </c>
      <c r="AC175" s="2">
        <f t="shared" si="96"/>
        <v>1259693.6300000001</v>
      </c>
      <c r="AD175" s="2" t="e">
        <f>#REF!-#REF!</f>
        <v>#REF!</v>
      </c>
      <c r="AE175" s="2" t="e">
        <f>#REF!-#REF!</f>
        <v>#REF!</v>
      </c>
      <c r="AF175" s="2">
        <f t="shared" si="97"/>
        <v>202167.84000000003</v>
      </c>
    </row>
    <row r="176" spans="1:32" s="2" customFormat="1" ht="53.75" x14ac:dyDescent="0.3">
      <c r="A176" s="11" t="s">
        <v>722</v>
      </c>
      <c r="B176" s="11" t="s">
        <v>723</v>
      </c>
      <c r="C176" s="11" t="s">
        <v>724</v>
      </c>
      <c r="D176" s="11" t="s">
        <v>725</v>
      </c>
      <c r="E176" s="11" t="s">
        <v>645</v>
      </c>
      <c r="F176" s="22" t="s">
        <v>147</v>
      </c>
      <c r="G176" s="11" t="s">
        <v>148</v>
      </c>
      <c r="H176" s="15">
        <f t="shared" si="74"/>
        <v>296679.21999999997</v>
      </c>
      <c r="I176" s="15">
        <v>252177.31999999998</v>
      </c>
      <c r="J176" s="23">
        <v>44501.9</v>
      </c>
      <c r="K176" s="24">
        <f t="shared" si="95"/>
        <v>296679.24</v>
      </c>
      <c r="L176" s="24">
        <f>VLOOKUP($C176,'[1]Projektų sutarčių ataskaita (2'!$B$19:$AJ$126,33,FALSE)</f>
        <v>252177.35</v>
      </c>
      <c r="M176" s="24">
        <f>VLOOKUP($C176,'[1]Projektų sutarčių ataskaita (2'!$B$19:$AJ$126,34,FALSE)</f>
        <v>0</v>
      </c>
      <c r="N176" s="24">
        <f>VLOOKUP($C176,'[1]Projektų sutarčių ataskaita (2'!$B$19:$AJ$126,35,FALSE)</f>
        <v>44501.89</v>
      </c>
      <c r="O176" s="15">
        <f t="shared" si="91"/>
        <v>296679.22000000003</v>
      </c>
      <c r="P176" s="15">
        <v>252177.32</v>
      </c>
      <c r="Q176" s="24">
        <v>44501.9</v>
      </c>
      <c r="R176" s="28"/>
      <c r="S176" s="26">
        <f>H176-O176</f>
        <v>0</v>
      </c>
      <c r="U176" s="26" t="e">
        <f>#REF!-#REF!</f>
        <v>#REF!</v>
      </c>
      <c r="V176" s="26">
        <f>J176-Q176</f>
        <v>0</v>
      </c>
      <c r="Y176" s="20">
        <f t="shared" si="83"/>
        <v>-2.0000000018626451E-2</v>
      </c>
      <c r="Z176" s="21" t="e">
        <f>#REF!-L176</f>
        <v>#REF!</v>
      </c>
      <c r="AA176" s="21" t="e">
        <f>#REF!-M176</f>
        <v>#REF!</v>
      </c>
      <c r="AB176" s="21">
        <f t="shared" si="84"/>
        <v>1.0000000002037268E-2</v>
      </c>
      <c r="AC176" s="2">
        <f t="shared" si="96"/>
        <v>0</v>
      </c>
      <c r="AD176" s="2" t="e">
        <f>#REF!-#REF!</f>
        <v>#REF!</v>
      </c>
      <c r="AE176" s="2" t="e">
        <f>#REF!-#REF!</f>
        <v>#REF!</v>
      </c>
      <c r="AF176" s="2">
        <f t="shared" si="97"/>
        <v>0</v>
      </c>
    </row>
    <row r="177" spans="1:32" s="2" customFormat="1" ht="53.75" x14ac:dyDescent="0.3">
      <c r="A177" s="11" t="s">
        <v>726</v>
      </c>
      <c r="B177" s="11" t="s">
        <v>727</v>
      </c>
      <c r="C177" s="11" t="s">
        <v>728</v>
      </c>
      <c r="D177" s="11" t="s">
        <v>729</v>
      </c>
      <c r="E177" s="11" t="s">
        <v>645</v>
      </c>
      <c r="F177" s="22" t="s">
        <v>147</v>
      </c>
      <c r="G177" s="11" t="s">
        <v>193</v>
      </c>
      <c r="H177" s="15">
        <f t="shared" si="74"/>
        <v>677825.29</v>
      </c>
      <c r="I177" s="15">
        <v>576151.5</v>
      </c>
      <c r="J177" s="23">
        <v>101673.79</v>
      </c>
      <c r="K177" s="24">
        <f t="shared" si="95"/>
        <v>554211</v>
      </c>
      <c r="L177" s="24">
        <f>VLOOKUP($C177,'[1]Projektų sutarčių ataskaita (2'!$B$19:$AJ$126,33,FALSE)</f>
        <v>471079</v>
      </c>
      <c r="M177" s="24">
        <f>VLOOKUP($C177,'[1]Projektų sutarčių ataskaita (2'!$B$19:$AJ$126,34,FALSE)</f>
        <v>0</v>
      </c>
      <c r="N177" s="24">
        <f>VLOOKUP($C177,'[1]Projektų sutarčių ataskaita (2'!$B$19:$AJ$126,35,FALSE)</f>
        <v>83132</v>
      </c>
      <c r="O177" s="15">
        <f t="shared" si="91"/>
        <v>22980.2</v>
      </c>
      <c r="P177" s="15">
        <v>19533.150000000001</v>
      </c>
      <c r="Q177" s="24">
        <v>3447.05</v>
      </c>
      <c r="R177" s="28" t="s">
        <v>295</v>
      </c>
      <c r="S177" s="26">
        <f>H177-K177</f>
        <v>123614.29000000004</v>
      </c>
      <c r="U177" s="26" t="e">
        <f>#REF!-L177</f>
        <v>#REF!</v>
      </c>
      <c r="V177" s="26" t="e">
        <f>#REF!-M177</f>
        <v>#REF!</v>
      </c>
      <c r="W177" s="26">
        <f>J177-N177</f>
        <v>18541.789999999994</v>
      </c>
      <c r="Y177" s="33">
        <f t="shared" si="83"/>
        <v>123614.29000000004</v>
      </c>
      <c r="Z177" s="34" t="e">
        <f>#REF!-L177</f>
        <v>#REF!</v>
      </c>
      <c r="AA177" s="34" t="e">
        <f>#REF!-M177</f>
        <v>#REF!</v>
      </c>
      <c r="AB177" s="34">
        <f t="shared" si="84"/>
        <v>18541.789999999994</v>
      </c>
      <c r="AC177" s="2">
        <f t="shared" si="96"/>
        <v>654845.09000000008</v>
      </c>
      <c r="AD177" s="2" t="e">
        <f>#REF!-#REF!</f>
        <v>#REF!</v>
      </c>
      <c r="AE177" s="2" t="e">
        <f>#REF!-#REF!</f>
        <v>#REF!</v>
      </c>
      <c r="AF177" s="2">
        <f t="shared" si="97"/>
        <v>98226.739999999991</v>
      </c>
    </row>
    <row r="178" spans="1:32" s="2" customFormat="1" ht="53.75" x14ac:dyDescent="0.3">
      <c r="A178" s="11" t="s">
        <v>730</v>
      </c>
      <c r="B178" s="11" t="s">
        <v>731</v>
      </c>
      <c r="C178" s="11" t="s">
        <v>732</v>
      </c>
      <c r="D178" s="11" t="s">
        <v>733</v>
      </c>
      <c r="E178" s="11" t="s">
        <v>175</v>
      </c>
      <c r="F178" s="22" t="s">
        <v>147</v>
      </c>
      <c r="G178" s="11" t="s">
        <v>148</v>
      </c>
      <c r="H178" s="15">
        <f t="shared" si="74"/>
        <v>101765.7</v>
      </c>
      <c r="I178" s="15">
        <v>86500.800000000003</v>
      </c>
      <c r="J178" s="23">
        <v>15264.9</v>
      </c>
      <c r="K178" s="24">
        <f t="shared" si="95"/>
        <v>101765.7</v>
      </c>
      <c r="L178" s="24">
        <f>VLOOKUP($C178,'[1]Projektų sutarčių ataskaita (2'!$B$19:$AJ$126,33,FALSE)</f>
        <v>86500.800000000003</v>
      </c>
      <c r="M178" s="24">
        <f>VLOOKUP($C178,'[1]Projektų sutarčių ataskaita (2'!$B$19:$AJ$126,34,FALSE)</f>
        <v>0</v>
      </c>
      <c r="N178" s="24">
        <f>VLOOKUP($C178,'[1]Projektų sutarčių ataskaita (2'!$B$19:$AJ$126,35,FALSE)</f>
        <v>15264.9</v>
      </c>
      <c r="O178" s="15">
        <f t="shared" si="91"/>
        <v>101765.7</v>
      </c>
      <c r="P178" s="15">
        <v>86500.800000000003</v>
      </c>
      <c r="Q178" s="24">
        <v>15264.9</v>
      </c>
      <c r="R178" s="28"/>
      <c r="S178" s="26">
        <f>H178-O178</f>
        <v>0</v>
      </c>
      <c r="U178" s="26" t="e">
        <f>#REF!-#REF!</f>
        <v>#REF!</v>
      </c>
      <c r="V178" s="26">
        <f>J178-Q178</f>
        <v>0</v>
      </c>
      <c r="Y178" s="20">
        <f t="shared" si="83"/>
        <v>0</v>
      </c>
      <c r="Z178" s="21" t="e">
        <f>#REF!-L178</f>
        <v>#REF!</v>
      </c>
      <c r="AA178" s="21" t="e">
        <f>#REF!-M178</f>
        <v>#REF!</v>
      </c>
      <c r="AB178" s="21">
        <f t="shared" si="84"/>
        <v>0</v>
      </c>
      <c r="AC178" s="2">
        <f t="shared" si="96"/>
        <v>0</v>
      </c>
      <c r="AD178" s="2" t="e">
        <f>#REF!-#REF!</f>
        <v>#REF!</v>
      </c>
      <c r="AE178" s="2" t="e">
        <f>#REF!-#REF!</f>
        <v>#REF!</v>
      </c>
      <c r="AF178" s="2">
        <f t="shared" si="97"/>
        <v>0</v>
      </c>
    </row>
    <row r="179" spans="1:32" s="2" customFormat="1" ht="53.75" x14ac:dyDescent="0.3">
      <c r="A179" s="11" t="s">
        <v>734</v>
      </c>
      <c r="B179" s="11" t="s">
        <v>735</v>
      </c>
      <c r="C179" s="11" t="s">
        <v>736</v>
      </c>
      <c r="D179" s="11" t="s">
        <v>737</v>
      </c>
      <c r="E179" s="11" t="s">
        <v>307</v>
      </c>
      <c r="F179" s="22" t="s">
        <v>147</v>
      </c>
      <c r="G179" s="11" t="s">
        <v>148</v>
      </c>
      <c r="H179" s="15">
        <f t="shared" si="74"/>
        <v>3993</v>
      </c>
      <c r="I179" s="15">
        <v>3394.05</v>
      </c>
      <c r="J179" s="23">
        <v>598.95000000000005</v>
      </c>
      <c r="K179" s="24">
        <f t="shared" si="95"/>
        <v>3993</v>
      </c>
      <c r="L179" s="24">
        <f>VLOOKUP($C179,'[1]Projektų sutarčių ataskaita (2'!$B$19:$AJ$126,33,FALSE)</f>
        <v>3394.05</v>
      </c>
      <c r="M179" s="24">
        <f>VLOOKUP($C179,'[1]Projektų sutarčių ataskaita (2'!$B$19:$AJ$126,34,FALSE)</f>
        <v>0</v>
      </c>
      <c r="N179" s="24">
        <f>VLOOKUP($C179,'[1]Projektų sutarčių ataskaita (2'!$B$19:$AJ$126,35,FALSE)</f>
        <v>598.95000000000005</v>
      </c>
      <c r="O179" s="15">
        <f t="shared" si="91"/>
        <v>3993</v>
      </c>
      <c r="P179" s="15">
        <v>3394.05</v>
      </c>
      <c r="Q179" s="24">
        <v>598.95000000000005</v>
      </c>
      <c r="R179" s="28"/>
      <c r="S179" s="26">
        <f>H179-K179</f>
        <v>0</v>
      </c>
      <c r="U179" s="26" t="e">
        <f>#REF!-L179</f>
        <v>#REF!</v>
      </c>
      <c r="V179" s="26" t="e">
        <f>#REF!-M179</f>
        <v>#REF!</v>
      </c>
      <c r="W179" s="26">
        <f>J179-N179</f>
        <v>0</v>
      </c>
      <c r="Y179" s="20">
        <f t="shared" si="83"/>
        <v>0</v>
      </c>
      <c r="Z179" s="21" t="e">
        <f>#REF!-L179</f>
        <v>#REF!</v>
      </c>
      <c r="AA179" s="21" t="e">
        <f>#REF!-M179</f>
        <v>#REF!</v>
      </c>
      <c r="AB179" s="21">
        <f t="shared" si="84"/>
        <v>0</v>
      </c>
      <c r="AC179" s="2">
        <f t="shared" si="96"/>
        <v>0</v>
      </c>
      <c r="AD179" s="2" t="e">
        <f>#REF!-#REF!</f>
        <v>#REF!</v>
      </c>
      <c r="AE179" s="2" t="e">
        <f>#REF!-#REF!</f>
        <v>#REF!</v>
      </c>
      <c r="AF179" s="2">
        <f t="shared" si="97"/>
        <v>0</v>
      </c>
    </row>
    <row r="180" spans="1:32" s="2" customFormat="1" ht="53.75" x14ac:dyDescent="0.3">
      <c r="A180" s="11" t="s">
        <v>738</v>
      </c>
      <c r="B180" s="11" t="s">
        <v>739</v>
      </c>
      <c r="C180" s="11" t="s">
        <v>740</v>
      </c>
      <c r="D180" s="11" t="s">
        <v>741</v>
      </c>
      <c r="E180" s="11" t="s">
        <v>663</v>
      </c>
      <c r="F180" s="22" t="s">
        <v>147</v>
      </c>
      <c r="G180" s="11" t="s">
        <v>148</v>
      </c>
      <c r="H180" s="15">
        <f t="shared" si="74"/>
        <v>121153.53</v>
      </c>
      <c r="I180" s="15">
        <v>102980.52</v>
      </c>
      <c r="J180" s="23">
        <v>18173.009999999998</v>
      </c>
      <c r="K180" s="24">
        <f t="shared" si="95"/>
        <v>121153.55</v>
      </c>
      <c r="L180" s="24">
        <f>VLOOKUP($C180,'[1]Projektų sutarčių ataskaita (2'!$B$19:$AJ$126,33,FALSE)</f>
        <v>102980.52</v>
      </c>
      <c r="M180" s="24">
        <f>VLOOKUP($C180,'[1]Projektų sutarčių ataskaita (2'!$B$19:$AJ$126,34,FALSE)</f>
        <v>0</v>
      </c>
      <c r="N180" s="24">
        <f>VLOOKUP($C180,'[1]Projektų sutarčių ataskaita (2'!$B$19:$AJ$126,35,FALSE)</f>
        <v>18173.03</v>
      </c>
      <c r="O180" s="15">
        <f t="shared" si="91"/>
        <v>121153.53</v>
      </c>
      <c r="P180" s="15">
        <v>102980.52</v>
      </c>
      <c r="Q180" s="24">
        <v>18173.009999999998</v>
      </c>
      <c r="R180" s="28"/>
      <c r="S180" s="26">
        <f>H180-O180</f>
        <v>0</v>
      </c>
      <c r="U180" s="26" t="e">
        <f>#REF!-#REF!</f>
        <v>#REF!</v>
      </c>
      <c r="V180" s="26">
        <f>J180-Q180</f>
        <v>0</v>
      </c>
      <c r="Y180" s="20">
        <f t="shared" si="83"/>
        <v>-2.0000000004074536E-2</v>
      </c>
      <c r="Z180" s="21" t="e">
        <f>#REF!-L180</f>
        <v>#REF!</v>
      </c>
      <c r="AA180" s="21" t="e">
        <f>#REF!-M180</f>
        <v>#REF!</v>
      </c>
      <c r="AB180" s="21">
        <f t="shared" si="84"/>
        <v>-2.0000000000436557E-2</v>
      </c>
      <c r="AC180" s="2">
        <f t="shared" si="96"/>
        <v>0</v>
      </c>
      <c r="AD180" s="2" t="e">
        <f>#REF!-#REF!</f>
        <v>#REF!</v>
      </c>
      <c r="AE180" s="2" t="e">
        <f>#REF!-#REF!</f>
        <v>#REF!</v>
      </c>
      <c r="AF180" s="2">
        <f t="shared" si="97"/>
        <v>0</v>
      </c>
    </row>
    <row r="181" spans="1:32" s="2" customFormat="1" ht="53.75" x14ac:dyDescent="0.3">
      <c r="A181" s="11" t="s">
        <v>742</v>
      </c>
      <c r="B181" s="11" t="s">
        <v>743</v>
      </c>
      <c r="C181" s="11" t="s">
        <v>744</v>
      </c>
      <c r="D181" s="11" t="s">
        <v>745</v>
      </c>
      <c r="E181" s="11" t="s">
        <v>192</v>
      </c>
      <c r="F181" s="22" t="s">
        <v>147</v>
      </c>
      <c r="G181" s="11" t="s">
        <v>193</v>
      </c>
      <c r="H181" s="15">
        <f t="shared" si="74"/>
        <v>442298.58999999997</v>
      </c>
      <c r="I181" s="15">
        <v>375953.81</v>
      </c>
      <c r="J181" s="23">
        <v>66344.78</v>
      </c>
      <c r="K181" s="24">
        <f t="shared" si="95"/>
        <v>422914.95999999996</v>
      </c>
      <c r="L181" s="24">
        <f>VLOOKUP($C181,'[1]Projektų sutarčių ataskaita (2'!$B$19:$AJ$126,33,FALSE)</f>
        <v>359477.72</v>
      </c>
      <c r="M181" s="24">
        <f>VLOOKUP($C181,'[1]Projektų sutarčių ataskaita (2'!$B$19:$AJ$126,34,FALSE)</f>
        <v>0</v>
      </c>
      <c r="N181" s="24">
        <f>VLOOKUP($C181,'[1]Projektų sutarčių ataskaita (2'!$B$19:$AJ$126,35,FALSE)</f>
        <v>63437.24</v>
      </c>
      <c r="O181" s="15">
        <f t="shared" si="91"/>
        <v>346065.48</v>
      </c>
      <c r="P181" s="15">
        <v>294155.65999999997</v>
      </c>
      <c r="Q181" s="24">
        <v>51909.82</v>
      </c>
      <c r="R181" s="37" t="s">
        <v>336</v>
      </c>
      <c r="S181" s="26">
        <f>H181-K181</f>
        <v>19383.630000000005</v>
      </c>
      <c r="U181" s="26" t="e">
        <f>#REF!-L181</f>
        <v>#REF!</v>
      </c>
      <c r="V181" s="26" t="e">
        <f>#REF!-M181</f>
        <v>#REF!</v>
      </c>
      <c r="W181" s="26">
        <f>J181-N181</f>
        <v>2907.5400000000009</v>
      </c>
      <c r="Y181" s="57">
        <f t="shared" si="83"/>
        <v>19383.630000000005</v>
      </c>
      <c r="Z181" s="58" t="e">
        <f>#REF!-L181</f>
        <v>#REF!</v>
      </c>
      <c r="AA181" s="58" t="e">
        <f>#REF!-M181</f>
        <v>#REF!</v>
      </c>
      <c r="AB181" s="58">
        <f t="shared" si="84"/>
        <v>2907.5400000000009</v>
      </c>
      <c r="AC181" s="2">
        <f t="shared" si="96"/>
        <v>96233.109999999986</v>
      </c>
      <c r="AD181" s="2" t="e">
        <f>#REF!-#REF!</f>
        <v>#REF!</v>
      </c>
      <c r="AE181" s="2" t="e">
        <f>#REF!-#REF!</f>
        <v>#REF!</v>
      </c>
      <c r="AF181" s="2">
        <f t="shared" si="97"/>
        <v>14434.96</v>
      </c>
    </row>
    <row r="182" spans="1:32" s="2" customFormat="1" ht="53.75" x14ac:dyDescent="0.3">
      <c r="A182" s="11" t="s">
        <v>746</v>
      </c>
      <c r="B182" s="11" t="s">
        <v>747</v>
      </c>
      <c r="C182" s="11" t="s">
        <v>748</v>
      </c>
      <c r="D182" s="11" t="s">
        <v>749</v>
      </c>
      <c r="E182" s="11" t="s">
        <v>192</v>
      </c>
      <c r="F182" s="22" t="s">
        <v>147</v>
      </c>
      <c r="G182" s="11" t="s">
        <v>193</v>
      </c>
      <c r="H182" s="15" t="s">
        <v>750</v>
      </c>
      <c r="I182" s="15">
        <v>108414</v>
      </c>
      <c r="J182" s="23">
        <v>19132.189999999999</v>
      </c>
      <c r="K182" s="24">
        <f t="shared" si="95"/>
        <v>127546.19</v>
      </c>
      <c r="L182" s="24">
        <f>VLOOKUP($C182,'[1]Projektų sutarčių ataskaita (2'!$B$19:$AJ$126,33,FALSE)</f>
        <v>108414</v>
      </c>
      <c r="M182" s="24">
        <f>VLOOKUP($C182,'[1]Projektų sutarčių ataskaita (2'!$B$19:$AJ$126,34,FALSE)</f>
        <v>0</v>
      </c>
      <c r="N182" s="24">
        <f>VLOOKUP($C182,'[1]Projektų sutarčių ataskaita (2'!$B$19:$AJ$126,35,FALSE)</f>
        <v>19132.189999999999</v>
      </c>
      <c r="O182" s="15">
        <f t="shared" si="91"/>
        <v>93113.840000000011</v>
      </c>
      <c r="P182" s="15">
        <v>79146.570000000007</v>
      </c>
      <c r="Q182" s="24">
        <v>13967.27</v>
      </c>
      <c r="R182" s="25"/>
      <c r="S182" s="26" t="e">
        <f>H182-K182</f>
        <v>#VALUE!</v>
      </c>
      <c r="U182" s="26" t="e">
        <f>#REF!-L182</f>
        <v>#REF!</v>
      </c>
      <c r="V182" s="26" t="e">
        <f>#REF!-M182</f>
        <v>#REF!</v>
      </c>
      <c r="W182" s="26">
        <f>J182-N182</f>
        <v>0</v>
      </c>
      <c r="Y182" s="20" t="e">
        <f t="shared" si="83"/>
        <v>#VALUE!</v>
      </c>
      <c r="Z182" s="21" t="e">
        <f>#REF!-L182</f>
        <v>#REF!</v>
      </c>
      <c r="AA182" s="21" t="e">
        <f>#REF!-M182</f>
        <v>#REF!</v>
      </c>
      <c r="AB182" s="21">
        <f t="shared" si="84"/>
        <v>0</v>
      </c>
      <c r="AC182" s="2" t="e">
        <f t="shared" si="96"/>
        <v>#VALUE!</v>
      </c>
      <c r="AD182" s="2" t="e">
        <f>#REF!-#REF!</f>
        <v>#REF!</v>
      </c>
      <c r="AE182" s="2" t="e">
        <f>#REF!-#REF!</f>
        <v>#REF!</v>
      </c>
      <c r="AF182" s="2">
        <f t="shared" si="97"/>
        <v>5164.9199999999983</v>
      </c>
    </row>
    <row r="183" spans="1:32" s="2" customFormat="1" ht="53.75" x14ac:dyDescent="0.3">
      <c r="A183" s="11" t="s">
        <v>751</v>
      </c>
      <c r="B183" s="11" t="s">
        <v>752</v>
      </c>
      <c r="C183" s="11" t="s">
        <v>753</v>
      </c>
      <c r="D183" s="11" t="s">
        <v>754</v>
      </c>
      <c r="E183" s="11" t="s">
        <v>175</v>
      </c>
      <c r="F183" s="22" t="s">
        <v>147</v>
      </c>
      <c r="G183" s="11" t="s">
        <v>193</v>
      </c>
      <c r="H183" s="15">
        <f t="shared" si="74"/>
        <v>752083.25</v>
      </c>
      <c r="I183" s="15">
        <v>626057</v>
      </c>
      <c r="J183" s="23">
        <v>126026.25</v>
      </c>
      <c r="K183" s="24">
        <f t="shared" si="95"/>
        <v>564471.25</v>
      </c>
      <c r="L183" s="24">
        <f>VLOOKUP($C183,'[1]Projektų sutarčių ataskaita (2'!$B$19:$AJ$126,33,FALSE)</f>
        <v>479800.56</v>
      </c>
      <c r="M183" s="24">
        <f>VLOOKUP($C183,'[1]Projektų sutarčių ataskaita (2'!$B$19:$AJ$126,34,FALSE)</f>
        <v>0</v>
      </c>
      <c r="N183" s="24">
        <f>VLOOKUP($C183,'[1]Projektų sutarčių ataskaita (2'!$B$19:$AJ$126,35,FALSE)</f>
        <v>84670.69</v>
      </c>
      <c r="O183" s="15">
        <f t="shared" si="91"/>
        <v>277900.17000000004</v>
      </c>
      <c r="P183" s="15">
        <v>236215.14</v>
      </c>
      <c r="Q183" s="24">
        <v>41685.03</v>
      </c>
      <c r="R183" s="28" t="s">
        <v>295</v>
      </c>
      <c r="S183" s="26">
        <f>H183-K183</f>
        <v>187612</v>
      </c>
      <c r="U183" s="26" t="e">
        <f>#REF!-L183</f>
        <v>#REF!</v>
      </c>
      <c r="V183" s="26" t="e">
        <f>#REF!-M183</f>
        <v>#REF!</v>
      </c>
      <c r="W183" s="26">
        <f>J183-N183</f>
        <v>41355.56</v>
      </c>
      <c r="Y183" s="33">
        <f t="shared" si="83"/>
        <v>187612</v>
      </c>
      <c r="Z183" s="34" t="e">
        <f>#REF!-L183</f>
        <v>#REF!</v>
      </c>
      <c r="AA183" s="34" t="e">
        <f>#REF!-M183</f>
        <v>#REF!</v>
      </c>
      <c r="AB183" s="34">
        <f t="shared" si="84"/>
        <v>41355.56</v>
      </c>
      <c r="AC183" s="2">
        <f t="shared" si="96"/>
        <v>474183.07999999996</v>
      </c>
      <c r="AD183" s="2" t="e">
        <f>#REF!-#REF!</f>
        <v>#REF!</v>
      </c>
      <c r="AE183" s="2" t="e">
        <f>#REF!-#REF!</f>
        <v>#REF!</v>
      </c>
      <c r="AF183" s="2">
        <f t="shared" si="97"/>
        <v>84341.22</v>
      </c>
    </row>
    <row r="184" spans="1:32" s="59" customFormat="1" ht="14" x14ac:dyDescent="0.3">
      <c r="I184" s="15">
        <v>0</v>
      </c>
      <c r="P184" s="15">
        <v>0</v>
      </c>
    </row>
    <row r="186" spans="1:32" x14ac:dyDescent="0.3">
      <c r="A186" s="60" t="s">
        <v>755</v>
      </c>
      <c r="B186" s="61"/>
      <c r="C186" s="61"/>
      <c r="D186" s="62"/>
      <c r="E186" s="62"/>
    </row>
    <row r="187" spans="1:32" x14ac:dyDescent="0.3">
      <c r="A187" s="2" t="s">
        <v>756</v>
      </c>
    </row>
  </sheetData>
  <autoFilter ref="A7:X184" xr:uid="{00000000-0009-0000-0000-000002000000}"/>
  <mergeCells count="10">
    <mergeCell ref="H6:J6"/>
    <mergeCell ref="K6:N6"/>
    <mergeCell ref="O6:Q6"/>
    <mergeCell ref="R6:R7"/>
    <mergeCell ref="A6:A7"/>
    <mergeCell ref="B6:B7"/>
    <mergeCell ref="D6:D7"/>
    <mergeCell ref="E6:E7"/>
    <mergeCell ref="F6:F7"/>
    <mergeCell ref="G6:G7"/>
  </mergeCells>
  <conditionalFormatting sqref="D13">
    <cfRule type="expression" dxfId="78" priority="1">
      <formula>IF(B13="baigtas","baigtas",0)</formula>
    </cfRule>
  </conditionalFormatting>
  <dataValidations count="3">
    <dataValidation type="whole" showInputMessage="1" showErrorMessage="1" sqref="N172 J41:J42 J171:J173 J167 J157 J12:J36 J46:J47 J38:J39 J149:J154 J163:J165 J136:J147 J89:J92 J176:J182 J104:J115 J55:J77 J159 J44" xr:uid="{00000000-0002-0000-0200-000000000000}">
      <formula1>0</formula1>
      <formula2>1000000000</formula2>
    </dataValidation>
    <dataValidation showInputMessage="1" showErrorMessage="1" sqref="J183 J79:J84 J123:J135 J158 J86:J88 J48:J49 J45 J40 J162 J166 J175 J116:J121 J93:J100 J51:J54 J155:J156 J148:N148 J161:N161 J174:N174 J101:N103 J78:N78 J168:N170 K51:N51 J122:N122 Q51 Q122 Q148 Q161 Q174 Q101:Q103 Q78 Q168:Q170 Q45" xr:uid="{00000000-0002-0000-0200-000001000000}"/>
    <dataValidation type="list" allowBlank="1" showInputMessage="1" showErrorMessage="1" sqref="E36" xr:uid="{00000000-0002-0000-0200-000002000000}">
      <formula1>#REF!</formula1>
    </dataValidation>
  </dataValidations>
  <pageMargins left="0" right="0" top="0" bottom="0" header="0" footer="0"/>
  <pageSetup paperSize="9" scale="52" fitToHeight="0" orientation="landscape" horizontalDpi="4294967294" verticalDpi="4294967294" r:id="rId1"/>
  <extLst>
    <ext xmlns:x14="http://schemas.microsoft.com/office/spreadsheetml/2009/9/main" uri="{78C0D931-6437-407d-A8EE-F0AAD7539E65}">
      <x14:conditionalFormattings>
        <x14:conditionalFormatting xmlns:xm="http://schemas.microsoft.com/office/excel/2006/main">
          <x14:cfRule type="expression" priority="2" id="{B046AFEE-19D1-4E9C-82E5-A71B4782CA4F}">
            <xm:f>IF(B12='C:\Users\GirmanteKatinaitė-St\OneDrive - Alytaus regiono plėtros taryba\Dokumentai\vfm.vris.ert\Istaigu dokumentai\RPD\Alytus\Stebėsena\[2019-10-04 duomenys RPS_SFMIS.xlsx]4-1'!#REF!,'C:\Users\GirmanteKatinaitė-St\OneDrive - Alytaus regiono plėtros taryba\Dokumentai\vfm.vris.ert\Istaigu dokumentai\RPD\Alytus\Stebėsena\[2019-10-04 duomenys RPS_SFMIS.xlsx]4-1'!#REF!,0)</xm:f>
            <x14:dxf>
              <font>
                <color theme="9" tint="-0.499984740745262"/>
              </font>
            </x14:dxf>
          </x14:cfRule>
          <xm:sqref>D12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88"/>
  <sheetViews>
    <sheetView topLeftCell="A142" zoomScale="55" zoomScaleNormal="55" workbookViewId="0">
      <selection activeCell="E145" sqref="E145"/>
    </sheetView>
  </sheetViews>
  <sheetFormatPr defaultColWidth="50.69921875" defaultRowHeight="13.45" x14ac:dyDescent="0.3"/>
  <cols>
    <col min="1" max="1" width="9.296875" style="63" customWidth="1"/>
    <col min="2" max="2" width="8.3984375" style="64" customWidth="1"/>
    <col min="3" max="3" width="9.8984375" style="64" customWidth="1"/>
    <col min="4" max="4" width="17.296875" style="65" customWidth="1"/>
    <col min="5" max="5" width="44" style="64" customWidth="1"/>
    <col min="6" max="6" width="5.69921875" style="63" customWidth="1"/>
    <col min="7" max="7" width="15.3984375" style="63" customWidth="1"/>
    <col min="8" max="8" width="8.296875" style="63" customWidth="1"/>
    <col min="9" max="9" width="20.69921875" style="63" customWidth="1"/>
    <col min="10" max="10" width="9.8984375" style="63" customWidth="1"/>
    <col min="11" max="11" width="11.69921875" style="63" customWidth="1"/>
    <col min="12" max="12" width="10.3984375" style="63" customWidth="1"/>
    <col min="13" max="13" width="9.59765625" style="63" customWidth="1"/>
    <col min="14" max="14" width="21" style="63" customWidth="1"/>
    <col min="15" max="15" width="8.296875" style="63" customWidth="1"/>
    <col min="16" max="16" width="7.09765625" style="66" customWidth="1"/>
    <col min="17" max="17" width="8.59765625" style="67" customWidth="1"/>
    <col min="18" max="18" width="8.8984375" style="63" customWidth="1"/>
    <col min="19" max="19" width="18.296875" style="63" customWidth="1"/>
    <col min="20" max="20" width="7.59765625" style="63" customWidth="1"/>
    <col min="21" max="21" width="8" style="63" customWidth="1"/>
    <col min="22" max="22" width="8.8984375" style="63" customWidth="1"/>
    <col min="23" max="23" width="8.296875" style="63" customWidth="1"/>
    <col min="24" max="24" width="12.09765625" style="63" customWidth="1"/>
    <col min="25" max="27" width="8.69921875" style="68" customWidth="1"/>
    <col min="28" max="28" width="7.8984375" style="63" customWidth="1"/>
    <col min="29" max="29" width="11.3984375" style="63" customWidth="1"/>
    <col min="30" max="32" width="9.09765625" style="68" customWidth="1"/>
    <col min="33" max="33" width="7.3984375" style="68" customWidth="1"/>
    <col min="34" max="34" width="15" style="68" customWidth="1"/>
    <col min="35" max="37" width="9.3984375" style="68" customWidth="1"/>
    <col min="38" max="38" width="12.296875" style="64" hidden="1" customWidth="1"/>
    <col min="39" max="40" width="11.296875" style="64" hidden="1" customWidth="1"/>
    <col min="41" max="41" width="35.296875" style="63" customWidth="1"/>
    <col min="42" max="16384" width="50.69921875" style="63"/>
  </cols>
  <sheetData>
    <row r="1" spans="1:41" x14ac:dyDescent="0.3">
      <c r="AC1" s="69"/>
      <c r="AH1" s="69" t="s">
        <v>757</v>
      </c>
    </row>
    <row r="2" spans="1:41" x14ac:dyDescent="0.3">
      <c r="AC2" s="3"/>
      <c r="AH2" s="3" t="s">
        <v>758</v>
      </c>
    </row>
    <row r="3" spans="1:41" x14ac:dyDescent="0.3">
      <c r="AC3" s="3"/>
      <c r="AH3" s="3" t="s">
        <v>759</v>
      </c>
    </row>
    <row r="4" spans="1:41" x14ac:dyDescent="0.3">
      <c r="AC4" s="3"/>
    </row>
    <row r="5" spans="1:41" x14ac:dyDescent="0.3">
      <c r="A5" s="70" t="s">
        <v>117</v>
      </c>
      <c r="AC5" s="3"/>
    </row>
    <row r="6" spans="1:41" x14ac:dyDescent="0.3">
      <c r="A6" s="70" t="s">
        <v>760</v>
      </c>
      <c r="B6" s="71"/>
      <c r="C6" s="71"/>
      <c r="D6" s="72"/>
      <c r="AL6" s="73"/>
      <c r="AM6" s="73"/>
      <c r="AN6" s="73"/>
    </row>
    <row r="7" spans="1:41" ht="13.2" customHeight="1" x14ac:dyDescent="0.3">
      <c r="A7" s="271" t="s">
        <v>119</v>
      </c>
      <c r="B7" s="266" t="s">
        <v>761</v>
      </c>
      <c r="C7" s="263" t="s">
        <v>124</v>
      </c>
      <c r="D7" s="74"/>
      <c r="E7" s="266" t="s">
        <v>121</v>
      </c>
      <c r="F7" s="268" t="s">
        <v>123</v>
      </c>
      <c r="G7" s="268" t="s">
        <v>762</v>
      </c>
      <c r="H7" s="268" t="s">
        <v>763</v>
      </c>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75"/>
      <c r="AM7" s="73"/>
      <c r="AN7" s="73"/>
    </row>
    <row r="8" spans="1:41" ht="107.5" x14ac:dyDescent="0.3">
      <c r="A8" s="272"/>
      <c r="B8" s="267"/>
      <c r="C8" s="265"/>
      <c r="D8" s="76"/>
      <c r="E8" s="267"/>
      <c r="F8" s="269"/>
      <c r="G8" s="269"/>
      <c r="H8" s="77" t="s">
        <v>764</v>
      </c>
      <c r="I8" s="77" t="s">
        <v>765</v>
      </c>
      <c r="J8" s="77" t="s">
        <v>766</v>
      </c>
      <c r="K8" s="77" t="s">
        <v>767</v>
      </c>
      <c r="L8" s="77" t="s">
        <v>768</v>
      </c>
      <c r="M8" s="77" t="s">
        <v>769</v>
      </c>
      <c r="N8" s="77" t="s">
        <v>770</v>
      </c>
      <c r="O8" s="77" t="s">
        <v>771</v>
      </c>
      <c r="P8" s="47" t="s">
        <v>772</v>
      </c>
      <c r="Q8" s="47" t="s">
        <v>773</v>
      </c>
      <c r="R8" s="77" t="s">
        <v>774</v>
      </c>
      <c r="S8" s="77" t="s">
        <v>775</v>
      </c>
      <c r="T8" s="77" t="s">
        <v>776</v>
      </c>
      <c r="U8" s="77" t="s">
        <v>777</v>
      </c>
      <c r="V8" s="77" t="s">
        <v>778</v>
      </c>
      <c r="W8" s="77" t="s">
        <v>779</v>
      </c>
      <c r="X8" s="77" t="s">
        <v>780</v>
      </c>
      <c r="Y8" s="77" t="s">
        <v>781</v>
      </c>
      <c r="Z8" s="77" t="s">
        <v>782</v>
      </c>
      <c r="AA8" s="77" t="s">
        <v>783</v>
      </c>
      <c r="AB8" s="77" t="s">
        <v>784</v>
      </c>
      <c r="AC8" s="77" t="s">
        <v>785</v>
      </c>
      <c r="AD8" s="77" t="s">
        <v>786</v>
      </c>
      <c r="AE8" s="77" t="s">
        <v>787</v>
      </c>
      <c r="AF8" s="77" t="s">
        <v>788</v>
      </c>
      <c r="AG8" s="77" t="s">
        <v>789</v>
      </c>
      <c r="AH8" s="77" t="s">
        <v>790</v>
      </c>
      <c r="AI8" s="77" t="s">
        <v>791</v>
      </c>
      <c r="AJ8" s="77" t="s">
        <v>792</v>
      </c>
      <c r="AK8" s="77" t="s">
        <v>793</v>
      </c>
      <c r="AL8" s="75"/>
      <c r="AM8" s="73"/>
      <c r="AN8" s="73"/>
    </row>
    <row r="9" spans="1:41" ht="48.65" customHeight="1" x14ac:dyDescent="0.3">
      <c r="A9" s="16" t="s">
        <v>3</v>
      </c>
      <c r="B9" s="14"/>
      <c r="C9" s="14"/>
      <c r="D9" s="14">
        <v>0</v>
      </c>
      <c r="E9" s="12" t="s">
        <v>134</v>
      </c>
      <c r="F9" s="78" t="s">
        <v>116</v>
      </c>
      <c r="G9" s="14"/>
      <c r="H9" s="14"/>
      <c r="I9" s="14"/>
      <c r="J9" s="14"/>
      <c r="K9" s="14"/>
      <c r="L9" s="14"/>
      <c r="M9" s="14"/>
      <c r="N9" s="14"/>
      <c r="O9" s="14"/>
      <c r="P9" s="79"/>
      <c r="Q9" s="79"/>
      <c r="R9" s="14"/>
      <c r="S9" s="14"/>
      <c r="T9" s="14"/>
      <c r="U9" s="14"/>
      <c r="V9" s="14"/>
      <c r="W9" s="14"/>
      <c r="X9" s="14"/>
      <c r="Y9" s="80"/>
      <c r="Z9" s="80"/>
      <c r="AA9" s="80"/>
      <c r="AB9" s="14"/>
      <c r="AC9" s="14"/>
      <c r="AD9" s="80"/>
      <c r="AE9" s="80"/>
      <c r="AF9" s="80"/>
      <c r="AG9" s="80"/>
      <c r="AH9" s="80"/>
      <c r="AI9" s="80"/>
      <c r="AJ9" s="80"/>
      <c r="AK9" s="80"/>
      <c r="AL9" s="81">
        <v>50739287.437058829</v>
      </c>
      <c r="AM9" s="81">
        <v>35383337.890000001</v>
      </c>
      <c r="AN9" s="81">
        <v>15560555.107058823</v>
      </c>
    </row>
    <row r="10" spans="1:41" ht="72.55" customHeight="1" x14ac:dyDescent="0.3">
      <c r="A10" s="16" t="s">
        <v>4</v>
      </c>
      <c r="B10" s="13"/>
      <c r="C10" s="13"/>
      <c r="D10" s="13">
        <v>0</v>
      </c>
      <c r="E10" s="10" t="s">
        <v>135</v>
      </c>
      <c r="F10" s="35" t="s">
        <v>116</v>
      </c>
      <c r="G10" s="13"/>
      <c r="H10" s="13"/>
      <c r="I10" s="13"/>
      <c r="J10" s="13"/>
      <c r="K10" s="13"/>
      <c r="L10" s="13"/>
      <c r="M10" s="13"/>
      <c r="N10" s="13"/>
      <c r="O10" s="13"/>
      <c r="P10" s="82"/>
      <c r="Q10" s="82"/>
      <c r="R10" s="13"/>
      <c r="S10" s="13"/>
      <c r="T10" s="13"/>
      <c r="U10" s="13"/>
      <c r="V10" s="13"/>
      <c r="W10" s="13"/>
      <c r="X10" s="13"/>
      <c r="Y10" s="83"/>
      <c r="Z10" s="83"/>
      <c r="AA10" s="83"/>
      <c r="AB10" s="13"/>
      <c r="AC10" s="13"/>
      <c r="AD10" s="83"/>
      <c r="AE10" s="83"/>
      <c r="AF10" s="83"/>
      <c r="AG10" s="83"/>
      <c r="AH10" s="83"/>
      <c r="AI10" s="83"/>
      <c r="AJ10" s="83"/>
      <c r="AK10" s="83"/>
      <c r="AL10" s="81">
        <v>50739287.437058829</v>
      </c>
      <c r="AM10" s="81">
        <v>35209423.170000002</v>
      </c>
      <c r="AN10" s="81">
        <v>15529864.267058823</v>
      </c>
    </row>
    <row r="11" spans="1:41" ht="71.599999999999994" customHeight="1" x14ac:dyDescent="0.3">
      <c r="A11" s="16" t="s">
        <v>5</v>
      </c>
      <c r="B11" s="16"/>
      <c r="C11" s="16"/>
      <c r="D11" s="13">
        <v>0</v>
      </c>
      <c r="E11" s="10" t="s">
        <v>6</v>
      </c>
      <c r="F11" s="84" t="s">
        <v>116</v>
      </c>
      <c r="G11" s="16"/>
      <c r="H11" s="16"/>
      <c r="I11" s="16"/>
      <c r="J11" s="16"/>
      <c r="K11" s="16"/>
      <c r="L11" s="16"/>
      <c r="M11" s="16"/>
      <c r="N11" s="16"/>
      <c r="O11" s="16"/>
      <c r="P11" s="16"/>
      <c r="Q11" s="15"/>
      <c r="R11" s="16"/>
      <c r="S11" s="16"/>
      <c r="T11" s="16"/>
      <c r="U11" s="16"/>
      <c r="V11" s="16"/>
      <c r="W11" s="16"/>
      <c r="X11" s="16"/>
      <c r="Y11" s="85"/>
      <c r="Z11" s="85"/>
      <c r="AA11" s="85"/>
      <c r="AB11" s="16"/>
      <c r="AC11" s="16"/>
      <c r="AD11" s="85"/>
      <c r="AE11" s="85"/>
      <c r="AF11" s="85"/>
      <c r="AG11" s="85"/>
      <c r="AH11" s="85"/>
      <c r="AI11" s="85"/>
      <c r="AJ11" s="85"/>
      <c r="AK11" s="85"/>
      <c r="AL11" s="81">
        <v>39540590.987058826</v>
      </c>
      <c r="AM11" s="81">
        <v>27333022.849999998</v>
      </c>
      <c r="AN11" s="81">
        <v>12207568.137058824</v>
      </c>
    </row>
    <row r="12" spans="1:41" ht="76.849999999999994" customHeight="1" x14ac:dyDescent="0.3">
      <c r="A12" s="16" t="s">
        <v>7</v>
      </c>
      <c r="B12" s="13"/>
      <c r="C12" s="13"/>
      <c r="D12" s="13">
        <v>0</v>
      </c>
      <c r="E12" s="10" t="s">
        <v>8</v>
      </c>
      <c r="F12" s="35" t="s">
        <v>116</v>
      </c>
      <c r="G12" s="13"/>
      <c r="H12" s="35" t="s">
        <v>9</v>
      </c>
      <c r="I12" s="35" t="s">
        <v>794</v>
      </c>
      <c r="J12" s="16">
        <f>SUM(J13:J37)</f>
        <v>39</v>
      </c>
      <c r="K12" s="16">
        <f t="shared" ref="K12:W12" si="0">SUM(K13:K37)</f>
        <v>37</v>
      </c>
      <c r="L12" s="16">
        <f t="shared" si="0"/>
        <v>36</v>
      </c>
      <c r="M12" s="35" t="s">
        <v>10</v>
      </c>
      <c r="N12" s="35" t="s">
        <v>795</v>
      </c>
      <c r="O12" s="16">
        <f t="shared" si="0"/>
        <v>8100</v>
      </c>
      <c r="P12" s="16">
        <f t="shared" si="0"/>
        <v>7557</v>
      </c>
      <c r="Q12" s="16">
        <f t="shared" si="0"/>
        <v>7550</v>
      </c>
      <c r="R12" s="35" t="s">
        <v>11</v>
      </c>
      <c r="S12" s="35" t="s">
        <v>796</v>
      </c>
      <c r="T12" s="16">
        <f t="shared" si="0"/>
        <v>25</v>
      </c>
      <c r="U12" s="16">
        <f t="shared" si="0"/>
        <v>23</v>
      </c>
      <c r="V12" s="16">
        <f t="shared" si="0"/>
        <v>22</v>
      </c>
      <c r="W12" s="16">
        <f t="shared" si="0"/>
        <v>0</v>
      </c>
      <c r="X12" s="83"/>
      <c r="Y12" s="83"/>
      <c r="Z12" s="83"/>
      <c r="AA12" s="83"/>
      <c r="AB12" s="13"/>
      <c r="AC12" s="13"/>
      <c r="AD12" s="83"/>
      <c r="AE12" s="83"/>
      <c r="AF12" s="83"/>
      <c r="AG12" s="83"/>
      <c r="AH12" s="83"/>
      <c r="AI12" s="83"/>
      <c r="AJ12" s="83"/>
      <c r="AK12" s="83"/>
      <c r="AL12" s="81">
        <v>4458651.5500000007</v>
      </c>
      <c r="AM12" s="81">
        <v>3263404.1999999993</v>
      </c>
      <c r="AN12" s="81">
        <v>1195247.3499999999</v>
      </c>
    </row>
    <row r="13" spans="1:41" ht="100.25" customHeight="1" x14ac:dyDescent="0.3">
      <c r="A13" s="11" t="s">
        <v>142</v>
      </c>
      <c r="B13" s="11" t="s">
        <v>143</v>
      </c>
      <c r="C13" s="11" t="s">
        <v>148</v>
      </c>
      <c r="D13" s="86" t="s">
        <v>144</v>
      </c>
      <c r="E13" s="11" t="s">
        <v>145</v>
      </c>
      <c r="F13" s="22" t="s">
        <v>147</v>
      </c>
      <c r="G13" s="35" t="s">
        <v>144</v>
      </c>
      <c r="H13" s="35" t="s">
        <v>9</v>
      </c>
      <c r="I13" s="35" t="s">
        <v>794</v>
      </c>
      <c r="J13" s="22">
        <v>2</v>
      </c>
      <c r="K13" s="22">
        <v>2</v>
      </c>
      <c r="L13" s="22">
        <v>2</v>
      </c>
      <c r="M13" s="35" t="s">
        <v>10</v>
      </c>
      <c r="N13" s="35" t="s">
        <v>795</v>
      </c>
      <c r="O13" s="22">
        <v>411</v>
      </c>
      <c r="P13" s="87">
        <v>411</v>
      </c>
      <c r="Q13" s="115">
        <v>375</v>
      </c>
      <c r="R13" s="35" t="s">
        <v>11</v>
      </c>
      <c r="S13" s="35" t="s">
        <v>796</v>
      </c>
      <c r="T13" s="22">
        <v>1</v>
      </c>
      <c r="U13" s="22">
        <v>1</v>
      </c>
      <c r="V13" s="22">
        <v>1</v>
      </c>
      <c r="W13" s="35"/>
      <c r="X13" s="88"/>
      <c r="Y13" s="88"/>
      <c r="Z13" s="88"/>
      <c r="AA13" s="88"/>
      <c r="AB13" s="35"/>
      <c r="AC13" s="35"/>
      <c r="AD13" s="88"/>
      <c r="AE13" s="88"/>
      <c r="AF13" s="88"/>
      <c r="AG13" s="88"/>
      <c r="AH13" s="88"/>
      <c r="AI13" s="88"/>
      <c r="AJ13" s="88"/>
      <c r="AK13" s="88"/>
      <c r="AL13" s="81">
        <v>250766</v>
      </c>
      <c r="AM13" s="81">
        <v>159115</v>
      </c>
      <c r="AN13" s="81">
        <v>91651</v>
      </c>
      <c r="AO13" s="63">
        <v>1</v>
      </c>
    </row>
    <row r="14" spans="1:41" ht="100.25" customHeight="1" x14ac:dyDescent="0.3">
      <c r="A14" s="11" t="s">
        <v>149</v>
      </c>
      <c r="B14" s="11" t="s">
        <v>150</v>
      </c>
      <c r="C14" s="11" t="s">
        <v>148</v>
      </c>
      <c r="D14" s="86" t="s">
        <v>151</v>
      </c>
      <c r="E14" s="11" t="s">
        <v>152</v>
      </c>
      <c r="F14" s="22" t="s">
        <v>147</v>
      </c>
      <c r="G14" s="35" t="s">
        <v>151</v>
      </c>
      <c r="H14" s="35" t="s">
        <v>9</v>
      </c>
      <c r="I14" s="35" t="s">
        <v>794</v>
      </c>
      <c r="J14" s="22">
        <v>2</v>
      </c>
      <c r="K14" s="22">
        <v>2</v>
      </c>
      <c r="L14" s="22">
        <v>2</v>
      </c>
      <c r="M14" s="35" t="s">
        <v>10</v>
      </c>
      <c r="N14" s="35" t="s">
        <v>795</v>
      </c>
      <c r="O14" s="22">
        <v>123</v>
      </c>
      <c r="P14" s="87">
        <v>123</v>
      </c>
      <c r="Q14" s="116">
        <v>132</v>
      </c>
      <c r="R14" s="35" t="s">
        <v>11</v>
      </c>
      <c r="S14" s="35" t="s">
        <v>796</v>
      </c>
      <c r="T14" s="22">
        <v>1</v>
      </c>
      <c r="U14" s="22">
        <v>1</v>
      </c>
      <c r="V14" s="22">
        <v>1</v>
      </c>
      <c r="W14" s="35"/>
      <c r="X14" s="88"/>
      <c r="Y14" s="88"/>
      <c r="Z14" s="88"/>
      <c r="AA14" s="88"/>
      <c r="AB14" s="35"/>
      <c r="AC14" s="35"/>
      <c r="AD14" s="88"/>
      <c r="AE14" s="88"/>
      <c r="AF14" s="88"/>
      <c r="AG14" s="88"/>
      <c r="AH14" s="88"/>
      <c r="AI14" s="88"/>
      <c r="AJ14" s="88"/>
      <c r="AK14" s="88"/>
      <c r="AL14" s="81">
        <v>188039</v>
      </c>
      <c r="AM14" s="81">
        <v>121070.99999999999</v>
      </c>
      <c r="AN14" s="81">
        <v>66968</v>
      </c>
      <c r="AO14" s="63">
        <v>1</v>
      </c>
    </row>
    <row r="15" spans="1:41" ht="100.25" customHeight="1" x14ac:dyDescent="0.3">
      <c r="A15" s="11" t="s">
        <v>153</v>
      </c>
      <c r="B15" s="11" t="s">
        <v>154</v>
      </c>
      <c r="C15" s="11" t="s">
        <v>148</v>
      </c>
      <c r="D15" s="86" t="s">
        <v>155</v>
      </c>
      <c r="E15" s="11" t="s">
        <v>156</v>
      </c>
      <c r="F15" s="22" t="s">
        <v>147</v>
      </c>
      <c r="G15" s="35" t="s">
        <v>155</v>
      </c>
      <c r="H15" s="35" t="s">
        <v>9</v>
      </c>
      <c r="I15" s="35" t="s">
        <v>794</v>
      </c>
      <c r="J15" s="22">
        <v>2</v>
      </c>
      <c r="K15" s="22">
        <v>2</v>
      </c>
      <c r="L15" s="22">
        <v>2</v>
      </c>
      <c r="M15" s="35" t="s">
        <v>10</v>
      </c>
      <c r="N15" s="35" t="s">
        <v>795</v>
      </c>
      <c r="O15" s="22">
        <v>77</v>
      </c>
      <c r="P15" s="87">
        <v>77</v>
      </c>
      <c r="Q15" s="116">
        <v>77</v>
      </c>
      <c r="R15" s="35" t="s">
        <v>11</v>
      </c>
      <c r="S15" s="35" t="s">
        <v>796</v>
      </c>
      <c r="T15" s="22">
        <v>1</v>
      </c>
      <c r="U15" s="22">
        <v>1</v>
      </c>
      <c r="V15" s="22">
        <v>1</v>
      </c>
      <c r="W15" s="35"/>
      <c r="X15" s="88"/>
      <c r="Y15" s="88"/>
      <c r="Z15" s="88"/>
      <c r="AA15" s="88"/>
      <c r="AB15" s="35"/>
      <c r="AC15" s="35"/>
      <c r="AD15" s="88"/>
      <c r="AE15" s="88"/>
      <c r="AF15" s="88"/>
      <c r="AG15" s="88"/>
      <c r="AH15" s="88"/>
      <c r="AI15" s="88"/>
      <c r="AJ15" s="88"/>
      <c r="AK15" s="88"/>
      <c r="AL15" s="81">
        <v>222319</v>
      </c>
      <c r="AM15" s="81">
        <v>154446</v>
      </c>
      <c r="AN15" s="81">
        <v>67873</v>
      </c>
      <c r="AO15" s="63">
        <v>1</v>
      </c>
    </row>
    <row r="16" spans="1:41" ht="100.25" customHeight="1" x14ac:dyDescent="0.3">
      <c r="A16" s="11" t="s">
        <v>157</v>
      </c>
      <c r="B16" s="11" t="s">
        <v>158</v>
      </c>
      <c r="C16" s="11" t="s">
        <v>148</v>
      </c>
      <c r="D16" s="86" t="s">
        <v>159</v>
      </c>
      <c r="E16" s="11" t="s">
        <v>160</v>
      </c>
      <c r="F16" s="22" t="s">
        <v>147</v>
      </c>
      <c r="G16" s="35" t="s">
        <v>159</v>
      </c>
      <c r="H16" s="35" t="s">
        <v>9</v>
      </c>
      <c r="I16" s="35" t="s">
        <v>794</v>
      </c>
      <c r="J16" s="22">
        <v>1</v>
      </c>
      <c r="K16" s="22">
        <v>1</v>
      </c>
      <c r="L16" s="22">
        <v>1</v>
      </c>
      <c r="M16" s="35" t="s">
        <v>10</v>
      </c>
      <c r="N16" s="35" t="s">
        <v>795</v>
      </c>
      <c r="O16" s="22">
        <v>256</v>
      </c>
      <c r="P16" s="87">
        <v>256</v>
      </c>
      <c r="Q16" s="116">
        <v>256</v>
      </c>
      <c r="R16" s="35" t="s">
        <v>11</v>
      </c>
      <c r="S16" s="35" t="s">
        <v>796</v>
      </c>
      <c r="T16" s="22">
        <v>1</v>
      </c>
      <c r="U16" s="22">
        <v>1</v>
      </c>
      <c r="V16" s="22">
        <v>1</v>
      </c>
      <c r="W16" s="35"/>
      <c r="X16" s="35"/>
      <c r="Y16" s="88"/>
      <c r="Z16" s="88"/>
      <c r="AA16" s="88"/>
      <c r="AB16" s="35"/>
      <c r="AC16" s="35"/>
      <c r="AD16" s="88"/>
      <c r="AE16" s="88"/>
      <c r="AF16" s="88"/>
      <c r="AG16" s="88"/>
      <c r="AH16" s="88"/>
      <c r="AI16" s="88"/>
      <c r="AJ16" s="88"/>
      <c r="AK16" s="88"/>
      <c r="AL16" s="81">
        <v>123160</v>
      </c>
      <c r="AM16" s="81">
        <v>98528</v>
      </c>
      <c r="AN16" s="81">
        <v>24632</v>
      </c>
      <c r="AO16" s="63">
        <v>1</v>
      </c>
    </row>
    <row r="17" spans="1:41" ht="100.25" customHeight="1" x14ac:dyDescent="0.3">
      <c r="A17" s="11" t="s">
        <v>162</v>
      </c>
      <c r="B17" s="11" t="s">
        <v>163</v>
      </c>
      <c r="C17" s="11" t="s">
        <v>148</v>
      </c>
      <c r="D17" s="86" t="s">
        <v>164</v>
      </c>
      <c r="E17" s="11" t="s">
        <v>165</v>
      </c>
      <c r="F17" s="22" t="s">
        <v>147</v>
      </c>
      <c r="G17" s="35" t="s">
        <v>164</v>
      </c>
      <c r="H17" s="35" t="s">
        <v>9</v>
      </c>
      <c r="I17" s="35" t="s">
        <v>794</v>
      </c>
      <c r="J17" s="22">
        <v>1</v>
      </c>
      <c r="K17" s="22">
        <v>1</v>
      </c>
      <c r="L17" s="22">
        <v>1</v>
      </c>
      <c r="M17" s="35" t="s">
        <v>10</v>
      </c>
      <c r="N17" s="35" t="s">
        <v>795</v>
      </c>
      <c r="O17" s="22">
        <v>52</v>
      </c>
      <c r="P17" s="87">
        <v>52</v>
      </c>
      <c r="Q17" s="115">
        <v>57</v>
      </c>
      <c r="R17" s="35" t="s">
        <v>11</v>
      </c>
      <c r="S17" s="35" t="s">
        <v>796</v>
      </c>
      <c r="T17" s="22">
        <v>1</v>
      </c>
      <c r="U17" s="22">
        <v>1</v>
      </c>
      <c r="V17" s="22">
        <v>1</v>
      </c>
      <c r="W17" s="35"/>
      <c r="X17" s="35"/>
      <c r="Y17" s="88"/>
      <c r="Z17" s="88"/>
      <c r="AA17" s="88"/>
      <c r="AB17" s="35"/>
      <c r="AC17" s="35"/>
      <c r="AD17" s="88"/>
      <c r="AE17" s="88"/>
      <c r="AF17" s="88"/>
      <c r="AG17" s="88"/>
      <c r="AH17" s="88"/>
      <c r="AI17" s="88"/>
      <c r="AJ17" s="88"/>
      <c r="AK17" s="88"/>
      <c r="AL17" s="81">
        <v>265076</v>
      </c>
      <c r="AM17" s="81">
        <v>128044</v>
      </c>
      <c r="AN17" s="81">
        <v>137032</v>
      </c>
      <c r="AO17" s="63">
        <v>1</v>
      </c>
    </row>
    <row r="18" spans="1:41" ht="100.25" customHeight="1" x14ac:dyDescent="0.3">
      <c r="A18" s="11" t="s">
        <v>166</v>
      </c>
      <c r="B18" s="11" t="s">
        <v>167</v>
      </c>
      <c r="C18" s="11" t="s">
        <v>148</v>
      </c>
      <c r="D18" s="86" t="s">
        <v>168</v>
      </c>
      <c r="E18" s="11" t="s">
        <v>169</v>
      </c>
      <c r="F18" s="22" t="s">
        <v>147</v>
      </c>
      <c r="G18" s="35" t="s">
        <v>168</v>
      </c>
      <c r="H18" s="35" t="s">
        <v>9</v>
      </c>
      <c r="I18" s="35" t="s">
        <v>794</v>
      </c>
      <c r="J18" s="22">
        <v>3</v>
      </c>
      <c r="K18" s="22">
        <v>3</v>
      </c>
      <c r="L18" s="22">
        <v>3</v>
      </c>
      <c r="M18" s="35" t="s">
        <v>10</v>
      </c>
      <c r="N18" s="35" t="s">
        <v>795</v>
      </c>
      <c r="O18" s="22">
        <v>501</v>
      </c>
      <c r="P18" s="87">
        <v>501</v>
      </c>
      <c r="Q18" s="115">
        <v>523</v>
      </c>
      <c r="R18" s="35" t="s">
        <v>11</v>
      </c>
      <c r="S18" s="35" t="s">
        <v>796</v>
      </c>
      <c r="T18" s="22">
        <v>1</v>
      </c>
      <c r="U18" s="22">
        <v>1</v>
      </c>
      <c r="V18" s="22">
        <v>1</v>
      </c>
      <c r="W18" s="35"/>
      <c r="X18" s="35"/>
      <c r="Y18" s="88"/>
      <c r="Z18" s="88"/>
      <c r="AA18" s="88"/>
      <c r="AB18" s="35"/>
      <c r="AC18" s="35"/>
      <c r="AD18" s="88"/>
      <c r="AE18" s="88"/>
      <c r="AF18" s="88"/>
      <c r="AG18" s="88"/>
      <c r="AH18" s="88"/>
      <c r="AI18" s="88"/>
      <c r="AJ18" s="88"/>
      <c r="AK18" s="88"/>
      <c r="AL18" s="81">
        <v>200999</v>
      </c>
      <c r="AM18" s="81">
        <v>159928</v>
      </c>
      <c r="AN18" s="81">
        <v>41071</v>
      </c>
      <c r="AO18" s="63">
        <v>1</v>
      </c>
    </row>
    <row r="19" spans="1:41" ht="100.25" customHeight="1" x14ac:dyDescent="0.3">
      <c r="A19" s="11" t="s">
        <v>171</v>
      </c>
      <c r="B19" s="11" t="s">
        <v>172</v>
      </c>
      <c r="C19" s="11" t="s">
        <v>148</v>
      </c>
      <c r="D19" s="86" t="s">
        <v>173</v>
      </c>
      <c r="E19" s="11" t="s">
        <v>174</v>
      </c>
      <c r="F19" s="22" t="s">
        <v>147</v>
      </c>
      <c r="G19" s="35" t="s">
        <v>173</v>
      </c>
      <c r="H19" s="35" t="s">
        <v>9</v>
      </c>
      <c r="I19" s="35" t="s">
        <v>794</v>
      </c>
      <c r="J19" s="22">
        <v>3</v>
      </c>
      <c r="K19" s="22">
        <v>3</v>
      </c>
      <c r="L19" s="22">
        <v>3</v>
      </c>
      <c r="M19" s="35" t="s">
        <v>10</v>
      </c>
      <c r="N19" s="35" t="s">
        <v>795</v>
      </c>
      <c r="O19" s="22">
        <v>382</v>
      </c>
      <c r="P19" s="87">
        <v>382</v>
      </c>
      <c r="Q19" s="116">
        <v>382</v>
      </c>
      <c r="R19" s="35" t="s">
        <v>11</v>
      </c>
      <c r="S19" s="35" t="s">
        <v>796</v>
      </c>
      <c r="T19" s="22">
        <v>1</v>
      </c>
      <c r="U19" s="22">
        <v>1</v>
      </c>
      <c r="V19" s="22">
        <v>1</v>
      </c>
      <c r="W19" s="35"/>
      <c r="X19" s="35"/>
      <c r="Y19" s="88"/>
      <c r="Z19" s="88"/>
      <c r="AA19" s="88"/>
      <c r="AB19" s="35"/>
      <c r="AC19" s="35"/>
      <c r="AD19" s="88"/>
      <c r="AE19" s="88"/>
      <c r="AF19" s="88"/>
      <c r="AG19" s="88"/>
      <c r="AH19" s="88"/>
      <c r="AI19" s="88"/>
      <c r="AJ19" s="88"/>
      <c r="AK19" s="88"/>
      <c r="AL19" s="81">
        <v>252211.6</v>
      </c>
      <c r="AM19" s="81">
        <v>200000</v>
      </c>
      <c r="AN19" s="81">
        <v>52211.6</v>
      </c>
      <c r="AO19" s="63">
        <v>1</v>
      </c>
    </row>
    <row r="20" spans="1:41" ht="100.25" customHeight="1" x14ac:dyDescent="0.3">
      <c r="A20" s="11" t="s">
        <v>176</v>
      </c>
      <c r="B20" s="11" t="s">
        <v>177</v>
      </c>
      <c r="C20" s="11" t="s">
        <v>148</v>
      </c>
      <c r="D20" s="86" t="s">
        <v>178</v>
      </c>
      <c r="E20" s="11" t="s">
        <v>179</v>
      </c>
      <c r="F20" s="22" t="s">
        <v>147</v>
      </c>
      <c r="G20" s="35" t="s">
        <v>178</v>
      </c>
      <c r="H20" s="35" t="s">
        <v>9</v>
      </c>
      <c r="I20" s="35" t="s">
        <v>794</v>
      </c>
      <c r="J20" s="22">
        <v>1</v>
      </c>
      <c r="K20" s="22">
        <v>1</v>
      </c>
      <c r="L20" s="22">
        <v>1</v>
      </c>
      <c r="M20" s="35" t="s">
        <v>10</v>
      </c>
      <c r="N20" s="35" t="s">
        <v>795</v>
      </c>
      <c r="O20" s="22">
        <v>491</v>
      </c>
      <c r="P20" s="87">
        <v>491</v>
      </c>
      <c r="Q20" s="116">
        <v>491</v>
      </c>
      <c r="R20" s="35" t="s">
        <v>11</v>
      </c>
      <c r="S20" s="35" t="s">
        <v>796</v>
      </c>
      <c r="T20" s="22">
        <v>1</v>
      </c>
      <c r="U20" s="22">
        <v>1</v>
      </c>
      <c r="V20" s="22">
        <v>1</v>
      </c>
      <c r="W20" s="35"/>
      <c r="X20" s="35"/>
      <c r="Y20" s="88"/>
      <c r="Z20" s="88"/>
      <c r="AA20" s="88"/>
      <c r="AB20" s="35"/>
      <c r="AC20" s="35"/>
      <c r="AD20" s="88"/>
      <c r="AE20" s="88"/>
      <c r="AF20" s="88"/>
      <c r="AG20" s="88"/>
      <c r="AH20" s="88"/>
      <c r="AI20" s="88"/>
      <c r="AJ20" s="88"/>
      <c r="AK20" s="88"/>
      <c r="AL20" s="81">
        <v>250309.29</v>
      </c>
      <c r="AM20" s="81">
        <v>200000</v>
      </c>
      <c r="AN20" s="81">
        <v>50309.29</v>
      </c>
      <c r="AO20" s="63">
        <v>1</v>
      </c>
    </row>
    <row r="21" spans="1:41" ht="100.25" customHeight="1" x14ac:dyDescent="0.3">
      <c r="A21" s="11" t="s">
        <v>180</v>
      </c>
      <c r="B21" s="11" t="s">
        <v>181</v>
      </c>
      <c r="C21" s="11" t="s">
        <v>148</v>
      </c>
      <c r="D21" s="86" t="s">
        <v>182</v>
      </c>
      <c r="E21" s="11" t="s">
        <v>183</v>
      </c>
      <c r="F21" s="22" t="s">
        <v>147</v>
      </c>
      <c r="G21" s="35" t="s">
        <v>182</v>
      </c>
      <c r="H21" s="35" t="s">
        <v>9</v>
      </c>
      <c r="I21" s="35" t="s">
        <v>794</v>
      </c>
      <c r="J21" s="22">
        <v>1</v>
      </c>
      <c r="K21" s="22">
        <v>1</v>
      </c>
      <c r="L21" s="22">
        <v>1</v>
      </c>
      <c r="M21" s="35" t="s">
        <v>10</v>
      </c>
      <c r="N21" s="35" t="s">
        <v>795</v>
      </c>
      <c r="O21" s="22">
        <v>228</v>
      </c>
      <c r="P21" s="87">
        <v>228</v>
      </c>
      <c r="Q21" s="116">
        <v>228</v>
      </c>
      <c r="R21" s="35" t="s">
        <v>11</v>
      </c>
      <c r="S21" s="35" t="s">
        <v>796</v>
      </c>
      <c r="T21" s="22">
        <v>1</v>
      </c>
      <c r="U21" s="22">
        <v>1</v>
      </c>
      <c r="V21" s="22">
        <v>1</v>
      </c>
      <c r="W21" s="35"/>
      <c r="X21" s="35"/>
      <c r="Y21" s="88"/>
      <c r="Z21" s="88"/>
      <c r="AA21" s="88"/>
      <c r="AB21" s="35"/>
      <c r="AC21" s="35"/>
      <c r="AD21" s="88"/>
      <c r="AE21" s="88"/>
      <c r="AF21" s="88"/>
      <c r="AG21" s="88"/>
      <c r="AH21" s="88"/>
      <c r="AI21" s="88"/>
      <c r="AJ21" s="88"/>
      <c r="AK21" s="88"/>
      <c r="AL21" s="81">
        <v>250000</v>
      </c>
      <c r="AM21" s="81">
        <v>200000</v>
      </c>
      <c r="AN21" s="81">
        <v>50000</v>
      </c>
      <c r="AO21" s="63">
        <v>1</v>
      </c>
    </row>
    <row r="22" spans="1:41" ht="100.25" customHeight="1" x14ac:dyDescent="0.3">
      <c r="A22" s="11" t="s">
        <v>184</v>
      </c>
      <c r="B22" s="11" t="s">
        <v>185</v>
      </c>
      <c r="C22" s="11" t="s">
        <v>148</v>
      </c>
      <c r="D22" s="86" t="s">
        <v>186</v>
      </c>
      <c r="E22" s="11" t="s">
        <v>187</v>
      </c>
      <c r="F22" s="22" t="s">
        <v>147</v>
      </c>
      <c r="G22" s="35" t="s">
        <v>186</v>
      </c>
      <c r="H22" s="35" t="s">
        <v>9</v>
      </c>
      <c r="I22" s="35" t="s">
        <v>794</v>
      </c>
      <c r="J22" s="22">
        <v>1</v>
      </c>
      <c r="K22" s="22">
        <v>1</v>
      </c>
      <c r="L22" s="22">
        <v>1</v>
      </c>
      <c r="M22" s="35" t="s">
        <v>10</v>
      </c>
      <c r="N22" s="35" t="s">
        <v>795</v>
      </c>
      <c r="O22" s="22">
        <v>273</v>
      </c>
      <c r="P22" s="87">
        <v>273</v>
      </c>
      <c r="Q22" s="116">
        <v>273</v>
      </c>
      <c r="R22" s="35" t="s">
        <v>11</v>
      </c>
      <c r="S22" s="35" t="s">
        <v>796</v>
      </c>
      <c r="T22" s="22">
        <v>1</v>
      </c>
      <c r="U22" s="22">
        <v>1</v>
      </c>
      <c r="V22" s="22">
        <v>1</v>
      </c>
      <c r="W22" s="35"/>
      <c r="X22" s="35"/>
      <c r="Y22" s="88"/>
      <c r="Z22" s="88"/>
      <c r="AA22" s="88"/>
      <c r="AB22" s="35"/>
      <c r="AC22" s="35"/>
      <c r="AD22" s="88"/>
      <c r="AE22" s="88"/>
      <c r="AF22" s="88"/>
      <c r="AG22" s="88"/>
      <c r="AH22" s="88"/>
      <c r="AI22" s="88"/>
      <c r="AJ22" s="88"/>
      <c r="AK22" s="88"/>
      <c r="AL22" s="81">
        <v>250000</v>
      </c>
      <c r="AM22" s="81">
        <v>187540</v>
      </c>
      <c r="AN22" s="81">
        <v>62460</v>
      </c>
      <c r="AO22" s="63">
        <v>1</v>
      </c>
    </row>
    <row r="23" spans="1:41" ht="100.25" customHeight="1" x14ac:dyDescent="0.3">
      <c r="A23" s="11" t="s">
        <v>188</v>
      </c>
      <c r="B23" s="11" t="s">
        <v>189</v>
      </c>
      <c r="C23" s="11" t="s">
        <v>193</v>
      </c>
      <c r="D23" s="86" t="s">
        <v>190</v>
      </c>
      <c r="E23" s="11" t="s">
        <v>191</v>
      </c>
      <c r="F23" s="22" t="s">
        <v>147</v>
      </c>
      <c r="G23" s="35" t="s">
        <v>190</v>
      </c>
      <c r="H23" s="35" t="s">
        <v>9</v>
      </c>
      <c r="I23" s="35" t="s">
        <v>794</v>
      </c>
      <c r="J23" s="22">
        <v>1</v>
      </c>
      <c r="K23" s="22">
        <v>1</v>
      </c>
      <c r="L23" s="22">
        <v>0</v>
      </c>
      <c r="M23" s="35" t="s">
        <v>10</v>
      </c>
      <c r="N23" s="35" t="s">
        <v>795</v>
      </c>
      <c r="O23" s="22">
        <v>631</v>
      </c>
      <c r="P23" s="87">
        <v>631</v>
      </c>
      <c r="Q23" s="116">
        <v>640</v>
      </c>
      <c r="R23" s="35" t="s">
        <v>11</v>
      </c>
      <c r="S23" s="35" t="s">
        <v>796</v>
      </c>
      <c r="T23" s="22">
        <v>1</v>
      </c>
      <c r="U23" s="22">
        <v>1</v>
      </c>
      <c r="V23" s="22">
        <v>0</v>
      </c>
      <c r="W23" s="35"/>
      <c r="X23" s="35"/>
      <c r="Y23" s="88"/>
      <c r="Z23" s="88"/>
      <c r="AA23" s="88"/>
      <c r="AB23" s="35"/>
      <c r="AC23" s="35"/>
      <c r="AD23" s="88"/>
      <c r="AE23" s="88"/>
      <c r="AF23" s="88"/>
      <c r="AG23" s="88"/>
      <c r="AH23" s="88"/>
      <c r="AI23" s="88"/>
      <c r="AJ23" s="88"/>
      <c r="AK23" s="88"/>
      <c r="AL23" s="81">
        <v>125000</v>
      </c>
      <c r="AM23" s="81">
        <v>100000</v>
      </c>
      <c r="AN23" s="81">
        <v>25000</v>
      </c>
    </row>
    <row r="24" spans="1:41" ht="100.25" customHeight="1" x14ac:dyDescent="0.3">
      <c r="A24" s="11" t="s">
        <v>194</v>
      </c>
      <c r="B24" s="11" t="s">
        <v>195</v>
      </c>
      <c r="C24" s="11" t="s">
        <v>148</v>
      </c>
      <c r="D24" s="86" t="s">
        <v>196</v>
      </c>
      <c r="E24" s="11" t="s">
        <v>197</v>
      </c>
      <c r="F24" s="22" t="s">
        <v>147</v>
      </c>
      <c r="G24" s="35" t="s">
        <v>196</v>
      </c>
      <c r="H24" s="35" t="s">
        <v>9</v>
      </c>
      <c r="I24" s="35" t="s">
        <v>794</v>
      </c>
      <c r="J24" s="22">
        <v>2</v>
      </c>
      <c r="K24" s="22">
        <v>2</v>
      </c>
      <c r="L24" s="22">
        <v>2</v>
      </c>
      <c r="M24" s="35" t="s">
        <v>10</v>
      </c>
      <c r="N24" s="35" t="s">
        <v>795</v>
      </c>
      <c r="O24" s="22">
        <v>941</v>
      </c>
      <c r="P24" s="87">
        <v>941</v>
      </c>
      <c r="Q24" s="116">
        <v>941</v>
      </c>
      <c r="R24" s="35" t="s">
        <v>11</v>
      </c>
      <c r="S24" s="35" t="s">
        <v>796</v>
      </c>
      <c r="T24" s="22">
        <v>1</v>
      </c>
      <c r="U24" s="22">
        <v>1</v>
      </c>
      <c r="V24" s="22">
        <v>1</v>
      </c>
      <c r="W24" s="35"/>
      <c r="X24" s="35"/>
      <c r="Y24" s="88"/>
      <c r="Z24" s="88"/>
      <c r="AA24" s="88"/>
      <c r="AB24" s="35"/>
      <c r="AC24" s="35"/>
      <c r="AD24" s="88"/>
      <c r="AE24" s="88"/>
      <c r="AF24" s="88"/>
      <c r="AG24" s="88"/>
      <c r="AH24" s="88"/>
      <c r="AI24" s="88"/>
      <c r="AJ24" s="88"/>
      <c r="AK24" s="88"/>
      <c r="AL24" s="81">
        <v>190756</v>
      </c>
      <c r="AM24" s="81">
        <v>122852</v>
      </c>
      <c r="AN24" s="81">
        <v>67904</v>
      </c>
      <c r="AO24" s="63">
        <v>1</v>
      </c>
    </row>
    <row r="25" spans="1:41" ht="100.25" customHeight="1" x14ac:dyDescent="0.3">
      <c r="A25" s="11" t="s">
        <v>198</v>
      </c>
      <c r="B25" s="11" t="s">
        <v>199</v>
      </c>
      <c r="C25" s="11" t="s">
        <v>148</v>
      </c>
      <c r="D25" s="86" t="s">
        <v>200</v>
      </c>
      <c r="E25" s="11" t="s">
        <v>201</v>
      </c>
      <c r="F25" s="22" t="s">
        <v>147</v>
      </c>
      <c r="G25" s="35" t="s">
        <v>200</v>
      </c>
      <c r="H25" s="35" t="s">
        <v>9</v>
      </c>
      <c r="I25" s="35" t="s">
        <v>794</v>
      </c>
      <c r="J25" s="22">
        <v>4</v>
      </c>
      <c r="K25" s="22">
        <v>4</v>
      </c>
      <c r="L25" s="22">
        <v>4</v>
      </c>
      <c r="M25" s="35" t="s">
        <v>10</v>
      </c>
      <c r="N25" s="35" t="s">
        <v>795</v>
      </c>
      <c r="O25" s="22">
        <v>309</v>
      </c>
      <c r="P25" s="87">
        <v>309</v>
      </c>
      <c r="Q25" s="116">
        <v>309</v>
      </c>
      <c r="R25" s="35" t="s">
        <v>11</v>
      </c>
      <c r="S25" s="35" t="s">
        <v>796</v>
      </c>
      <c r="T25" s="22">
        <v>1</v>
      </c>
      <c r="U25" s="22">
        <v>1</v>
      </c>
      <c r="V25" s="22">
        <v>1</v>
      </c>
      <c r="W25" s="35"/>
      <c r="X25" s="35"/>
      <c r="Y25" s="88"/>
      <c r="Z25" s="88"/>
      <c r="AA25" s="88"/>
      <c r="AB25" s="35"/>
      <c r="AC25" s="35"/>
      <c r="AD25" s="88"/>
      <c r="AE25" s="88"/>
      <c r="AF25" s="88"/>
      <c r="AG25" s="88"/>
      <c r="AH25" s="88"/>
      <c r="AI25" s="88"/>
      <c r="AJ25" s="88"/>
      <c r="AK25" s="88"/>
      <c r="AL25" s="81">
        <v>247392.46</v>
      </c>
      <c r="AM25" s="81">
        <v>200000</v>
      </c>
      <c r="AN25" s="81">
        <v>47392.46</v>
      </c>
      <c r="AO25" s="63">
        <v>1</v>
      </c>
    </row>
    <row r="26" spans="1:41" ht="100.25" customHeight="1" x14ac:dyDescent="0.3">
      <c r="A26" s="11" t="s">
        <v>202</v>
      </c>
      <c r="B26" s="11" t="s">
        <v>203</v>
      </c>
      <c r="C26" s="11" t="s">
        <v>148</v>
      </c>
      <c r="D26" s="86" t="s">
        <v>204</v>
      </c>
      <c r="E26" s="11" t="s">
        <v>205</v>
      </c>
      <c r="F26" s="22" t="s">
        <v>147</v>
      </c>
      <c r="G26" s="35" t="s">
        <v>204</v>
      </c>
      <c r="H26" s="35" t="s">
        <v>9</v>
      </c>
      <c r="I26" s="35" t="s">
        <v>794</v>
      </c>
      <c r="J26" s="22">
        <v>1</v>
      </c>
      <c r="K26" s="22">
        <v>1</v>
      </c>
      <c r="L26" s="22">
        <v>1</v>
      </c>
      <c r="M26" s="35" t="s">
        <v>10</v>
      </c>
      <c r="N26" s="35" t="s">
        <v>795</v>
      </c>
      <c r="O26" s="22">
        <v>252</v>
      </c>
      <c r="P26" s="87">
        <v>252</v>
      </c>
      <c r="Q26" s="116">
        <v>221</v>
      </c>
      <c r="R26" s="35" t="s">
        <v>11</v>
      </c>
      <c r="S26" s="35" t="s">
        <v>796</v>
      </c>
      <c r="T26" s="22">
        <v>1</v>
      </c>
      <c r="U26" s="22">
        <v>1</v>
      </c>
      <c r="V26" s="22">
        <v>1</v>
      </c>
      <c r="W26" s="35"/>
      <c r="X26" s="35"/>
      <c r="Y26" s="88"/>
      <c r="Z26" s="88"/>
      <c r="AA26" s="88"/>
      <c r="AB26" s="35"/>
      <c r="AC26" s="35"/>
      <c r="AD26" s="88"/>
      <c r="AE26" s="88"/>
      <c r="AF26" s="88"/>
      <c r="AG26" s="88"/>
      <c r="AH26" s="88"/>
      <c r="AI26" s="88"/>
      <c r="AJ26" s="88"/>
      <c r="AK26" s="88"/>
      <c r="AL26" s="81">
        <v>215625.2</v>
      </c>
      <c r="AM26" s="81">
        <v>172500</v>
      </c>
      <c r="AN26" s="81">
        <v>43125.2</v>
      </c>
      <c r="AO26" s="63">
        <v>1</v>
      </c>
    </row>
    <row r="27" spans="1:41" ht="100.25" customHeight="1" x14ac:dyDescent="0.3">
      <c r="A27" s="11" t="s">
        <v>207</v>
      </c>
      <c r="B27" s="11" t="s">
        <v>208</v>
      </c>
      <c r="C27" s="11" t="s">
        <v>148</v>
      </c>
      <c r="D27" s="86" t="s">
        <v>209</v>
      </c>
      <c r="E27" s="11" t="s">
        <v>210</v>
      </c>
      <c r="F27" s="22" t="s">
        <v>147</v>
      </c>
      <c r="G27" s="35" t="s">
        <v>209</v>
      </c>
      <c r="H27" s="35" t="s">
        <v>9</v>
      </c>
      <c r="I27" s="35" t="s">
        <v>794</v>
      </c>
      <c r="J27" s="22">
        <v>2</v>
      </c>
      <c r="K27" s="22">
        <v>2</v>
      </c>
      <c r="L27" s="22">
        <v>2</v>
      </c>
      <c r="M27" s="35" t="s">
        <v>10</v>
      </c>
      <c r="N27" s="35" t="s">
        <v>795</v>
      </c>
      <c r="O27" s="22">
        <v>309</v>
      </c>
      <c r="P27" s="87">
        <v>309</v>
      </c>
      <c r="Q27" s="116">
        <v>309</v>
      </c>
      <c r="R27" s="35" t="s">
        <v>11</v>
      </c>
      <c r="S27" s="35" t="s">
        <v>796</v>
      </c>
      <c r="T27" s="22">
        <v>1</v>
      </c>
      <c r="U27" s="22">
        <v>1</v>
      </c>
      <c r="V27" s="22">
        <v>1</v>
      </c>
      <c r="W27" s="35"/>
      <c r="X27" s="35"/>
      <c r="Y27" s="88"/>
      <c r="Z27" s="88"/>
      <c r="AA27" s="88"/>
      <c r="AB27" s="35"/>
      <c r="AC27" s="35"/>
      <c r="AD27" s="88"/>
      <c r="AE27" s="88"/>
      <c r="AF27" s="88"/>
      <c r="AG27" s="88"/>
      <c r="AH27" s="88"/>
      <c r="AI27" s="88"/>
      <c r="AJ27" s="88"/>
      <c r="AK27" s="88"/>
      <c r="AL27" s="81">
        <v>75880</v>
      </c>
      <c r="AM27" s="81">
        <v>60704</v>
      </c>
      <c r="AN27" s="81">
        <v>15176</v>
      </c>
      <c r="AO27" s="63">
        <v>1</v>
      </c>
    </row>
    <row r="28" spans="1:41" ht="100.25" customHeight="1" x14ac:dyDescent="0.3">
      <c r="A28" s="11" t="s">
        <v>211</v>
      </c>
      <c r="B28" s="11" t="s">
        <v>212</v>
      </c>
      <c r="C28" s="11" t="s">
        <v>148</v>
      </c>
      <c r="D28" s="86" t="s">
        <v>213</v>
      </c>
      <c r="E28" s="11" t="s">
        <v>214</v>
      </c>
      <c r="F28" s="22" t="s">
        <v>147</v>
      </c>
      <c r="G28" s="35" t="s">
        <v>213</v>
      </c>
      <c r="H28" s="35" t="s">
        <v>9</v>
      </c>
      <c r="I28" s="35" t="s">
        <v>794</v>
      </c>
      <c r="J28" s="22">
        <v>2</v>
      </c>
      <c r="K28" s="22">
        <v>2</v>
      </c>
      <c r="L28" s="22">
        <v>2</v>
      </c>
      <c r="M28" s="35" t="s">
        <v>10</v>
      </c>
      <c r="N28" s="35" t="s">
        <v>795</v>
      </c>
      <c r="O28" s="22">
        <v>396</v>
      </c>
      <c r="P28" s="87">
        <v>396</v>
      </c>
      <c r="Q28" s="116">
        <v>396</v>
      </c>
      <c r="R28" s="35" t="s">
        <v>11</v>
      </c>
      <c r="S28" s="35" t="s">
        <v>796</v>
      </c>
      <c r="T28" s="22">
        <v>1</v>
      </c>
      <c r="U28" s="22">
        <v>1</v>
      </c>
      <c r="V28" s="22">
        <v>1</v>
      </c>
      <c r="W28" s="35"/>
      <c r="X28" s="35"/>
      <c r="Y28" s="88"/>
      <c r="Z28" s="88"/>
      <c r="AA28" s="88"/>
      <c r="AB28" s="35"/>
      <c r="AC28" s="35"/>
      <c r="AD28" s="88"/>
      <c r="AE28" s="88"/>
      <c r="AF28" s="88"/>
      <c r="AG28" s="88"/>
      <c r="AH28" s="88"/>
      <c r="AI28" s="88"/>
      <c r="AJ28" s="88"/>
      <c r="AK28" s="88"/>
      <c r="AL28" s="81">
        <v>141312</v>
      </c>
      <c r="AM28" s="81">
        <v>96399</v>
      </c>
      <c r="AN28" s="81">
        <v>44913</v>
      </c>
      <c r="AO28" s="63">
        <v>1</v>
      </c>
    </row>
    <row r="29" spans="1:41" ht="100.25" customHeight="1" x14ac:dyDescent="0.3">
      <c r="A29" s="11" t="s">
        <v>215</v>
      </c>
      <c r="B29" s="11" t="s">
        <v>216</v>
      </c>
      <c r="C29" s="11" t="s">
        <v>148</v>
      </c>
      <c r="D29" s="86" t="s">
        <v>217</v>
      </c>
      <c r="E29" s="11" t="s">
        <v>218</v>
      </c>
      <c r="F29" s="22" t="s">
        <v>147</v>
      </c>
      <c r="G29" s="35" t="s">
        <v>217</v>
      </c>
      <c r="H29" s="35" t="s">
        <v>9</v>
      </c>
      <c r="I29" s="35" t="s">
        <v>794</v>
      </c>
      <c r="J29" s="22">
        <v>1</v>
      </c>
      <c r="K29" s="22">
        <v>1</v>
      </c>
      <c r="L29" s="22">
        <v>1</v>
      </c>
      <c r="M29" s="35" t="s">
        <v>10</v>
      </c>
      <c r="N29" s="35" t="s">
        <v>795</v>
      </c>
      <c r="O29" s="22">
        <v>74</v>
      </c>
      <c r="P29" s="87">
        <v>74</v>
      </c>
      <c r="Q29" s="116">
        <v>65</v>
      </c>
      <c r="R29" s="35" t="s">
        <v>11</v>
      </c>
      <c r="S29" s="35" t="s">
        <v>796</v>
      </c>
      <c r="T29" s="22">
        <v>1</v>
      </c>
      <c r="U29" s="22">
        <v>1</v>
      </c>
      <c r="V29" s="22">
        <v>1</v>
      </c>
      <c r="W29" s="35"/>
      <c r="X29" s="35"/>
      <c r="Y29" s="88"/>
      <c r="Z29" s="88"/>
      <c r="AA29" s="88"/>
      <c r="AB29" s="35"/>
      <c r="AC29" s="35"/>
      <c r="AD29" s="88"/>
      <c r="AE29" s="88"/>
      <c r="AF29" s="88"/>
      <c r="AG29" s="88"/>
      <c r="AH29" s="88"/>
      <c r="AI29" s="88"/>
      <c r="AJ29" s="88"/>
      <c r="AK29" s="88"/>
      <c r="AL29" s="81">
        <v>115624</v>
      </c>
      <c r="AM29" s="81">
        <v>92499</v>
      </c>
      <c r="AN29" s="81">
        <v>23125</v>
      </c>
      <c r="AO29" s="63">
        <v>1</v>
      </c>
    </row>
    <row r="30" spans="1:41" ht="100.25" customHeight="1" x14ac:dyDescent="0.3">
      <c r="A30" s="11" t="s">
        <v>219</v>
      </c>
      <c r="B30" s="11" t="s">
        <v>220</v>
      </c>
      <c r="C30" s="11" t="s">
        <v>148</v>
      </c>
      <c r="D30" s="86" t="s">
        <v>221</v>
      </c>
      <c r="E30" s="11" t="s">
        <v>222</v>
      </c>
      <c r="F30" s="22" t="s">
        <v>147</v>
      </c>
      <c r="G30" s="35" t="s">
        <v>221</v>
      </c>
      <c r="H30" s="35" t="s">
        <v>9</v>
      </c>
      <c r="I30" s="35" t="s">
        <v>794</v>
      </c>
      <c r="J30" s="22">
        <v>1</v>
      </c>
      <c r="K30" s="22">
        <v>1</v>
      </c>
      <c r="L30" s="22">
        <v>1</v>
      </c>
      <c r="M30" s="35" t="s">
        <v>10</v>
      </c>
      <c r="N30" s="35" t="s">
        <v>795</v>
      </c>
      <c r="O30" s="22">
        <v>392</v>
      </c>
      <c r="P30" s="87">
        <v>392</v>
      </c>
      <c r="Q30" s="116">
        <v>369</v>
      </c>
      <c r="R30" s="35" t="s">
        <v>11</v>
      </c>
      <c r="S30" s="35" t="s">
        <v>796</v>
      </c>
      <c r="T30" s="22">
        <v>1</v>
      </c>
      <c r="U30" s="22">
        <v>1</v>
      </c>
      <c r="V30" s="22">
        <v>1</v>
      </c>
      <c r="W30" s="35"/>
      <c r="X30" s="35"/>
      <c r="Y30" s="88"/>
      <c r="Z30" s="88"/>
      <c r="AA30" s="88"/>
      <c r="AB30" s="35"/>
      <c r="AC30" s="35"/>
      <c r="AD30" s="88"/>
      <c r="AE30" s="88"/>
      <c r="AF30" s="88"/>
      <c r="AG30" s="88"/>
      <c r="AH30" s="88"/>
      <c r="AI30" s="88"/>
      <c r="AJ30" s="88"/>
      <c r="AK30" s="88"/>
      <c r="AL30" s="81">
        <v>250000</v>
      </c>
      <c r="AM30" s="81">
        <v>200000</v>
      </c>
      <c r="AN30" s="81">
        <v>50000</v>
      </c>
      <c r="AO30" s="63">
        <v>1</v>
      </c>
    </row>
    <row r="31" spans="1:41" ht="100.25" customHeight="1" x14ac:dyDescent="0.3">
      <c r="A31" s="11" t="s">
        <v>224</v>
      </c>
      <c r="B31" s="11" t="s">
        <v>225</v>
      </c>
      <c r="C31" s="11" t="s">
        <v>148</v>
      </c>
      <c r="D31" s="86" t="s">
        <v>226</v>
      </c>
      <c r="E31" s="11" t="s">
        <v>227</v>
      </c>
      <c r="F31" s="22" t="s">
        <v>147</v>
      </c>
      <c r="G31" s="35" t="s">
        <v>226</v>
      </c>
      <c r="H31" s="35" t="s">
        <v>9</v>
      </c>
      <c r="I31" s="35" t="s">
        <v>794</v>
      </c>
      <c r="J31" s="22">
        <v>2</v>
      </c>
      <c r="K31" s="22">
        <v>2</v>
      </c>
      <c r="L31" s="22">
        <v>2</v>
      </c>
      <c r="M31" s="35" t="s">
        <v>10</v>
      </c>
      <c r="N31" s="35" t="s">
        <v>795</v>
      </c>
      <c r="O31" s="22">
        <v>292</v>
      </c>
      <c r="P31" s="87">
        <v>292</v>
      </c>
      <c r="Q31" s="116">
        <v>292</v>
      </c>
      <c r="R31" s="35" t="s">
        <v>11</v>
      </c>
      <c r="S31" s="35" t="s">
        <v>796</v>
      </c>
      <c r="T31" s="22">
        <v>1</v>
      </c>
      <c r="U31" s="22">
        <v>1</v>
      </c>
      <c r="V31" s="22">
        <v>1</v>
      </c>
      <c r="W31" s="35"/>
      <c r="X31" s="35"/>
      <c r="Y31" s="88"/>
      <c r="Z31" s="88"/>
      <c r="AA31" s="88"/>
      <c r="AB31" s="35"/>
      <c r="AC31" s="35"/>
      <c r="AD31" s="88"/>
      <c r="AE31" s="88"/>
      <c r="AF31" s="88"/>
      <c r="AG31" s="88"/>
      <c r="AH31" s="88"/>
      <c r="AI31" s="88"/>
      <c r="AJ31" s="88"/>
      <c r="AK31" s="88"/>
      <c r="AL31" s="81">
        <v>118362</v>
      </c>
      <c r="AM31" s="81">
        <v>94389</v>
      </c>
      <c r="AN31" s="81">
        <v>23973</v>
      </c>
      <c r="AO31" s="63">
        <v>1</v>
      </c>
    </row>
    <row r="32" spans="1:41" ht="100.25" customHeight="1" x14ac:dyDescent="0.3">
      <c r="A32" s="11" t="s">
        <v>228</v>
      </c>
      <c r="B32" s="11" t="s">
        <v>229</v>
      </c>
      <c r="C32" s="11" t="s">
        <v>148</v>
      </c>
      <c r="D32" s="86" t="s">
        <v>230</v>
      </c>
      <c r="E32" s="11" t="s">
        <v>231</v>
      </c>
      <c r="F32" s="22" t="s">
        <v>147</v>
      </c>
      <c r="G32" s="35" t="s">
        <v>230</v>
      </c>
      <c r="H32" s="35" t="s">
        <v>9</v>
      </c>
      <c r="I32" s="35" t="s">
        <v>794</v>
      </c>
      <c r="J32" s="22">
        <v>1</v>
      </c>
      <c r="K32" s="22">
        <v>1</v>
      </c>
      <c r="L32" s="22">
        <v>1</v>
      </c>
      <c r="M32" s="35" t="s">
        <v>10</v>
      </c>
      <c r="N32" s="35" t="s">
        <v>795</v>
      </c>
      <c r="O32" s="22">
        <v>370</v>
      </c>
      <c r="P32" s="87">
        <v>370</v>
      </c>
      <c r="Q32" s="116">
        <v>410</v>
      </c>
      <c r="R32" s="35" t="s">
        <v>11</v>
      </c>
      <c r="S32" s="35" t="s">
        <v>796</v>
      </c>
      <c r="T32" s="22">
        <v>1</v>
      </c>
      <c r="U32" s="22">
        <v>1</v>
      </c>
      <c r="V32" s="22">
        <v>1</v>
      </c>
      <c r="W32" s="35"/>
      <c r="X32" s="35"/>
      <c r="Y32" s="88"/>
      <c r="Z32" s="88"/>
      <c r="AA32" s="88"/>
      <c r="AB32" s="35"/>
      <c r="AC32" s="35"/>
      <c r="AD32" s="88"/>
      <c r="AE32" s="88"/>
      <c r="AF32" s="88"/>
      <c r="AG32" s="88"/>
      <c r="AH32" s="88"/>
      <c r="AI32" s="88"/>
      <c r="AJ32" s="88"/>
      <c r="AK32" s="88"/>
      <c r="AL32" s="81">
        <v>250000</v>
      </c>
      <c r="AM32" s="81">
        <v>200000</v>
      </c>
      <c r="AN32" s="81">
        <v>50000</v>
      </c>
      <c r="AO32" s="63">
        <v>1</v>
      </c>
    </row>
    <row r="33" spans="1:41" ht="100.25" customHeight="1" x14ac:dyDescent="0.3">
      <c r="A33" s="11" t="s">
        <v>232</v>
      </c>
      <c r="B33" s="11" t="s">
        <v>233</v>
      </c>
      <c r="C33" s="11" t="s">
        <v>148</v>
      </c>
      <c r="D33" s="86" t="s">
        <v>234</v>
      </c>
      <c r="E33" s="11" t="s">
        <v>235</v>
      </c>
      <c r="F33" s="22" t="s">
        <v>147</v>
      </c>
      <c r="G33" s="35" t="s">
        <v>234</v>
      </c>
      <c r="H33" s="35" t="s">
        <v>9</v>
      </c>
      <c r="I33" s="35" t="s">
        <v>794</v>
      </c>
      <c r="J33" s="22">
        <v>1</v>
      </c>
      <c r="K33" s="22">
        <v>1</v>
      </c>
      <c r="L33" s="22">
        <v>1</v>
      </c>
      <c r="M33" s="35" t="s">
        <v>10</v>
      </c>
      <c r="N33" s="35" t="s">
        <v>795</v>
      </c>
      <c r="O33" s="22">
        <v>495</v>
      </c>
      <c r="P33" s="87">
        <v>495</v>
      </c>
      <c r="Q33" s="116">
        <v>495</v>
      </c>
      <c r="R33" s="35" t="s">
        <v>11</v>
      </c>
      <c r="S33" s="35" t="s">
        <v>796</v>
      </c>
      <c r="T33" s="22">
        <v>1</v>
      </c>
      <c r="U33" s="22">
        <v>1</v>
      </c>
      <c r="V33" s="22">
        <v>1</v>
      </c>
      <c r="W33" s="35"/>
      <c r="X33" s="35"/>
      <c r="Y33" s="88"/>
      <c r="Z33" s="88"/>
      <c r="AA33" s="88"/>
      <c r="AB33" s="35"/>
      <c r="AC33" s="35"/>
      <c r="AD33" s="88"/>
      <c r="AE33" s="88"/>
      <c r="AF33" s="88"/>
      <c r="AG33" s="88"/>
      <c r="AH33" s="88"/>
      <c r="AI33" s="88"/>
      <c r="AJ33" s="88"/>
      <c r="AK33" s="88"/>
      <c r="AL33" s="81">
        <v>170000</v>
      </c>
      <c r="AM33" s="81">
        <v>136000</v>
      </c>
      <c r="AN33" s="81">
        <v>34000</v>
      </c>
      <c r="AO33" s="63">
        <v>1</v>
      </c>
    </row>
    <row r="34" spans="1:41" ht="100.25" customHeight="1" x14ac:dyDescent="0.3">
      <c r="A34" s="11" t="s">
        <v>236</v>
      </c>
      <c r="B34" s="11" t="s">
        <v>237</v>
      </c>
      <c r="C34" s="11" t="s">
        <v>148</v>
      </c>
      <c r="D34" s="86" t="s">
        <v>238</v>
      </c>
      <c r="E34" s="11" t="s">
        <v>239</v>
      </c>
      <c r="F34" s="22" t="s">
        <v>147</v>
      </c>
      <c r="G34" s="35" t="s">
        <v>238</v>
      </c>
      <c r="H34" s="35" t="s">
        <v>9</v>
      </c>
      <c r="I34" s="35" t="s">
        <v>794</v>
      </c>
      <c r="J34" s="22">
        <v>1</v>
      </c>
      <c r="K34" s="22">
        <v>1</v>
      </c>
      <c r="L34" s="22">
        <v>1</v>
      </c>
      <c r="M34" s="35" t="s">
        <v>10</v>
      </c>
      <c r="N34" s="35" t="s">
        <v>795</v>
      </c>
      <c r="O34" s="22">
        <v>227</v>
      </c>
      <c r="P34" s="87">
        <v>227</v>
      </c>
      <c r="Q34" s="116">
        <v>227</v>
      </c>
      <c r="R34" s="35" t="s">
        <v>11</v>
      </c>
      <c r="S34" s="35" t="s">
        <v>796</v>
      </c>
      <c r="T34" s="22">
        <v>1</v>
      </c>
      <c r="U34" s="22">
        <v>1</v>
      </c>
      <c r="V34" s="22">
        <v>1</v>
      </c>
      <c r="W34" s="35"/>
      <c r="X34" s="35"/>
      <c r="Y34" s="88"/>
      <c r="Z34" s="88"/>
      <c r="AA34" s="88"/>
      <c r="AB34" s="35"/>
      <c r="AC34" s="35"/>
      <c r="AD34" s="88"/>
      <c r="AE34" s="88"/>
      <c r="AF34" s="88"/>
      <c r="AG34" s="88"/>
      <c r="AH34" s="88"/>
      <c r="AI34" s="88"/>
      <c r="AJ34" s="88"/>
      <c r="AK34" s="88"/>
      <c r="AL34" s="81">
        <v>145772</v>
      </c>
      <c r="AM34" s="81">
        <v>56792.999999999993</v>
      </c>
      <c r="AN34" s="81">
        <v>88979.000000000015</v>
      </c>
      <c r="AO34" s="63">
        <v>1</v>
      </c>
    </row>
    <row r="35" spans="1:41" ht="100.25" customHeight="1" x14ac:dyDescent="0.3">
      <c r="A35" s="11" t="s">
        <v>240</v>
      </c>
      <c r="B35" s="11" t="s">
        <v>241</v>
      </c>
      <c r="C35" s="11" t="s">
        <v>148</v>
      </c>
      <c r="D35" s="86" t="s">
        <v>242</v>
      </c>
      <c r="E35" s="11" t="s">
        <v>243</v>
      </c>
      <c r="F35" s="22" t="s">
        <v>147</v>
      </c>
      <c r="G35" s="35" t="s">
        <v>242</v>
      </c>
      <c r="H35" s="35" t="s">
        <v>9</v>
      </c>
      <c r="I35" s="35" t="s">
        <v>794</v>
      </c>
      <c r="J35" s="22">
        <v>1</v>
      </c>
      <c r="K35" s="22">
        <v>1</v>
      </c>
      <c r="L35" s="22">
        <v>1</v>
      </c>
      <c r="M35" s="35" t="s">
        <v>10</v>
      </c>
      <c r="N35" s="35" t="s">
        <v>795</v>
      </c>
      <c r="O35" s="22">
        <v>75</v>
      </c>
      <c r="P35" s="87">
        <v>75</v>
      </c>
      <c r="Q35" s="116">
        <v>82</v>
      </c>
      <c r="R35" s="35" t="s">
        <v>11</v>
      </c>
      <c r="S35" s="35" t="s">
        <v>796</v>
      </c>
      <c r="T35" s="22">
        <v>1</v>
      </c>
      <c r="U35" s="22">
        <v>1</v>
      </c>
      <c r="V35" s="22">
        <v>1</v>
      </c>
      <c r="W35" s="35"/>
      <c r="X35" s="35"/>
      <c r="Y35" s="88"/>
      <c r="Z35" s="88"/>
      <c r="AA35" s="88"/>
      <c r="AB35" s="35"/>
      <c r="AC35" s="35"/>
      <c r="AD35" s="88"/>
      <c r="AE35" s="88"/>
      <c r="AF35" s="88"/>
      <c r="AG35" s="88"/>
      <c r="AH35" s="88"/>
      <c r="AI35" s="88"/>
      <c r="AJ35" s="88"/>
      <c r="AK35" s="88"/>
      <c r="AL35" s="81"/>
      <c r="AM35" s="81"/>
      <c r="AN35" s="81"/>
      <c r="AO35" s="63">
        <v>1</v>
      </c>
    </row>
    <row r="36" spans="1:41" ht="100.25" customHeight="1" x14ac:dyDescent="0.3">
      <c r="A36" s="11" t="s">
        <v>244</v>
      </c>
      <c r="B36" s="11" t="s">
        <v>245</v>
      </c>
      <c r="C36" s="11" t="s">
        <v>248</v>
      </c>
      <c r="D36" s="86" t="s">
        <v>242</v>
      </c>
      <c r="E36" s="11" t="s">
        <v>246</v>
      </c>
      <c r="F36" s="22" t="s">
        <v>147</v>
      </c>
      <c r="G36" s="22" t="s">
        <v>147</v>
      </c>
      <c r="H36" s="35" t="s">
        <v>9</v>
      </c>
      <c r="I36" s="35" t="s">
        <v>794</v>
      </c>
      <c r="J36" s="22">
        <v>1</v>
      </c>
      <c r="K36" s="22">
        <v>0</v>
      </c>
      <c r="L36" s="22">
        <v>0</v>
      </c>
      <c r="M36" s="35" t="s">
        <v>10</v>
      </c>
      <c r="N36" s="35" t="s">
        <v>795</v>
      </c>
      <c r="O36" s="22">
        <v>228</v>
      </c>
      <c r="P36" s="87">
        <v>0</v>
      </c>
      <c r="Q36" s="22">
        <v>0</v>
      </c>
      <c r="R36" s="35" t="s">
        <v>11</v>
      </c>
      <c r="S36" s="35" t="s">
        <v>796</v>
      </c>
      <c r="T36" s="22">
        <v>1</v>
      </c>
      <c r="U36" s="22">
        <v>0</v>
      </c>
      <c r="V36" s="22">
        <v>0</v>
      </c>
      <c r="W36" s="35"/>
      <c r="X36" s="35"/>
      <c r="Y36" s="88"/>
      <c r="Z36" s="88"/>
      <c r="AA36" s="88"/>
      <c r="AB36" s="35"/>
      <c r="AC36" s="35"/>
      <c r="AD36" s="88"/>
      <c r="AE36" s="88"/>
      <c r="AF36" s="88"/>
      <c r="AG36" s="88"/>
      <c r="AH36" s="88"/>
      <c r="AI36" s="88"/>
      <c r="AJ36" s="88"/>
      <c r="AK36" s="88"/>
      <c r="AL36" s="81">
        <v>160048</v>
      </c>
      <c r="AM36" s="81">
        <v>122596.20000000001</v>
      </c>
      <c r="AN36" s="81">
        <v>37451.800000000003</v>
      </c>
    </row>
    <row r="37" spans="1:41" ht="100.25" customHeight="1" x14ac:dyDescent="0.3">
      <c r="A37" s="11" t="s">
        <v>249</v>
      </c>
      <c r="B37" s="35" t="s">
        <v>250</v>
      </c>
      <c r="C37" s="11" t="s">
        <v>248</v>
      </c>
      <c r="D37" s="86"/>
      <c r="E37" s="89" t="s">
        <v>251</v>
      </c>
      <c r="F37" s="22" t="s">
        <v>147</v>
      </c>
      <c r="G37" s="22" t="s">
        <v>147</v>
      </c>
      <c r="H37" s="35" t="s">
        <v>797</v>
      </c>
      <c r="I37" s="35" t="s">
        <v>798</v>
      </c>
      <c r="J37" s="22">
        <v>1</v>
      </c>
      <c r="K37" s="22">
        <v>0</v>
      </c>
      <c r="L37" s="22">
        <v>0</v>
      </c>
      <c r="M37" s="35" t="s">
        <v>10</v>
      </c>
      <c r="N37" s="35" t="s">
        <v>795</v>
      </c>
      <c r="O37" s="22">
        <v>315</v>
      </c>
      <c r="P37" s="87">
        <v>0</v>
      </c>
      <c r="Q37" s="22">
        <v>0</v>
      </c>
      <c r="R37" s="35" t="s">
        <v>11</v>
      </c>
      <c r="S37" s="35" t="s">
        <v>799</v>
      </c>
      <c r="T37" s="22">
        <v>1</v>
      </c>
      <c r="U37" s="22">
        <v>0</v>
      </c>
      <c r="V37" s="22">
        <v>0</v>
      </c>
      <c r="W37" s="35"/>
      <c r="X37" s="35"/>
      <c r="Y37" s="88"/>
      <c r="Z37" s="88"/>
      <c r="AA37" s="88"/>
      <c r="AB37" s="35"/>
      <c r="AC37" s="35"/>
      <c r="AD37" s="88"/>
      <c r="AE37" s="88"/>
      <c r="AF37" s="88"/>
      <c r="AG37" s="88"/>
      <c r="AH37" s="88"/>
      <c r="AI37" s="88"/>
      <c r="AJ37" s="88"/>
      <c r="AK37" s="88"/>
      <c r="AL37" s="81"/>
      <c r="AM37" s="81"/>
      <c r="AN37" s="81"/>
    </row>
    <row r="38" spans="1:41" ht="78.05" customHeight="1" x14ac:dyDescent="0.3">
      <c r="A38" s="16" t="s">
        <v>12</v>
      </c>
      <c r="B38" s="16"/>
      <c r="C38" s="11"/>
      <c r="D38" s="13">
        <v>0</v>
      </c>
      <c r="E38" s="10" t="s">
        <v>13</v>
      </c>
      <c r="F38" s="84" t="s">
        <v>116</v>
      </c>
      <c r="G38" s="16"/>
      <c r="H38" s="35" t="s">
        <v>14</v>
      </c>
      <c r="I38" s="35" t="s">
        <v>800</v>
      </c>
      <c r="J38" s="90">
        <f>SUM(J39:J43)</f>
        <v>94146.98</v>
      </c>
      <c r="K38" s="90">
        <f t="shared" ref="K38:L38" si="1">SUM(K39:K43)</f>
        <v>94213.98</v>
      </c>
      <c r="L38" s="90">
        <f t="shared" si="1"/>
        <v>35112.53</v>
      </c>
      <c r="M38" s="35" t="s">
        <v>15</v>
      </c>
      <c r="N38" s="35" t="s">
        <v>801</v>
      </c>
      <c r="O38" s="90">
        <f>SUM(O39:O43)</f>
        <v>679.06</v>
      </c>
      <c r="P38" s="90">
        <f t="shared" ref="P38" si="2">SUM(P39:P43)</f>
        <v>679.06</v>
      </c>
      <c r="Q38" s="90">
        <f t="shared" ref="Q38" si="3">SUM(Q39:Q43)</f>
        <v>125.74</v>
      </c>
      <c r="R38" s="35"/>
      <c r="S38" s="16"/>
      <c r="T38" s="16"/>
      <c r="U38" s="16"/>
      <c r="V38" s="16"/>
      <c r="W38" s="16"/>
      <c r="X38" s="16"/>
      <c r="Y38" s="85"/>
      <c r="Z38" s="85"/>
      <c r="AA38" s="85"/>
      <c r="AB38" s="16"/>
      <c r="AC38" s="16"/>
      <c r="AD38" s="85"/>
      <c r="AE38" s="85"/>
      <c r="AF38" s="85"/>
      <c r="AG38" s="85"/>
      <c r="AH38" s="85"/>
      <c r="AI38" s="85"/>
      <c r="AJ38" s="85"/>
      <c r="AK38" s="85"/>
      <c r="AL38" s="81">
        <v>3842679.8100000005</v>
      </c>
      <c r="AM38" s="81">
        <v>3064961.38</v>
      </c>
      <c r="AN38" s="81">
        <v>777718.42999999993</v>
      </c>
    </row>
    <row r="39" spans="1:41" ht="100.25" customHeight="1" x14ac:dyDescent="0.3">
      <c r="A39" s="11" t="s">
        <v>252</v>
      </c>
      <c r="B39" s="11" t="s">
        <v>253</v>
      </c>
      <c r="C39" s="11" t="s">
        <v>193</v>
      </c>
      <c r="D39" s="86" t="s">
        <v>254</v>
      </c>
      <c r="E39" s="11" t="s">
        <v>255</v>
      </c>
      <c r="F39" s="22" t="s">
        <v>147</v>
      </c>
      <c r="G39" s="35" t="s">
        <v>254</v>
      </c>
      <c r="H39" s="35" t="s">
        <v>14</v>
      </c>
      <c r="I39" s="35" t="s">
        <v>800</v>
      </c>
      <c r="J39" s="90">
        <v>15003.25</v>
      </c>
      <c r="K39" s="23">
        <v>15003.25</v>
      </c>
      <c r="L39" s="23">
        <v>0</v>
      </c>
      <c r="M39" s="35" t="s">
        <v>15</v>
      </c>
      <c r="N39" s="35" t="s">
        <v>801</v>
      </c>
      <c r="O39" s="35">
        <v>539.76</v>
      </c>
      <c r="P39" s="90">
        <v>539.76</v>
      </c>
      <c r="Q39" s="22">
        <v>0</v>
      </c>
      <c r="R39" s="35"/>
      <c r="S39" s="35" t="s">
        <v>116</v>
      </c>
      <c r="T39" s="88"/>
      <c r="U39" s="91"/>
      <c r="V39" s="88"/>
      <c r="W39" s="35"/>
      <c r="X39" s="35"/>
      <c r="Y39" s="88"/>
      <c r="Z39" s="91"/>
      <c r="AA39" s="88"/>
      <c r="AB39" s="90"/>
      <c r="AC39" s="90"/>
      <c r="AD39" s="91"/>
      <c r="AE39" s="91"/>
      <c r="AF39" s="88"/>
      <c r="AG39" s="88"/>
      <c r="AH39" s="88"/>
      <c r="AI39" s="88"/>
      <c r="AJ39" s="88"/>
      <c r="AK39" s="88"/>
      <c r="AL39" s="81">
        <v>815537.61</v>
      </c>
      <c r="AM39" s="81">
        <v>530342</v>
      </c>
      <c r="AN39" s="81">
        <v>285195.61</v>
      </c>
    </row>
    <row r="40" spans="1:41" ht="100.25" customHeight="1" x14ac:dyDescent="0.3">
      <c r="A40" s="11" t="s">
        <v>256</v>
      </c>
      <c r="B40" s="11" t="s">
        <v>257</v>
      </c>
      <c r="C40" s="11" t="s">
        <v>193</v>
      </c>
      <c r="D40" s="86" t="s">
        <v>258</v>
      </c>
      <c r="E40" s="11" t="s">
        <v>259</v>
      </c>
      <c r="F40" s="22" t="s">
        <v>147</v>
      </c>
      <c r="G40" s="35" t="s">
        <v>258</v>
      </c>
      <c r="H40" s="35" t="s">
        <v>14</v>
      </c>
      <c r="I40" s="35" t="s">
        <v>800</v>
      </c>
      <c r="J40" s="90">
        <v>20781.2</v>
      </c>
      <c r="K40" s="23">
        <v>20781.2</v>
      </c>
      <c r="L40" s="90">
        <v>0</v>
      </c>
      <c r="M40" s="35"/>
      <c r="N40" s="35" t="s">
        <v>116</v>
      </c>
      <c r="O40" s="35"/>
      <c r="P40" s="90"/>
      <c r="Q40" s="22"/>
      <c r="R40" s="35"/>
      <c r="S40" s="35" t="s">
        <v>116</v>
      </c>
      <c r="T40" s="88"/>
      <c r="U40" s="91"/>
      <c r="V40" s="88"/>
      <c r="W40" s="35"/>
      <c r="X40" s="35"/>
      <c r="Y40" s="88"/>
      <c r="Z40" s="91"/>
      <c r="AA40" s="88"/>
      <c r="AB40" s="90"/>
      <c r="AC40" s="90"/>
      <c r="AD40" s="91"/>
      <c r="AE40" s="91"/>
      <c r="AF40" s="88"/>
      <c r="AG40" s="88"/>
      <c r="AH40" s="88"/>
      <c r="AI40" s="88"/>
      <c r="AJ40" s="88"/>
      <c r="AK40" s="88"/>
      <c r="AL40" s="81">
        <v>605024.19999999995</v>
      </c>
      <c r="AM40" s="81">
        <v>559647.38</v>
      </c>
      <c r="AN40" s="81">
        <v>45376.82</v>
      </c>
    </row>
    <row r="41" spans="1:41" ht="100.25" customHeight="1" x14ac:dyDescent="0.3">
      <c r="A41" s="11" t="s">
        <v>261</v>
      </c>
      <c r="B41" s="11" t="s">
        <v>262</v>
      </c>
      <c r="C41" s="11" t="s">
        <v>193</v>
      </c>
      <c r="D41" s="86" t="s">
        <v>263</v>
      </c>
      <c r="E41" s="11" t="s">
        <v>264</v>
      </c>
      <c r="F41" s="22" t="s">
        <v>147</v>
      </c>
      <c r="G41" s="35" t="s">
        <v>263</v>
      </c>
      <c r="H41" s="35" t="s">
        <v>14</v>
      </c>
      <c r="I41" s="35" t="s">
        <v>800</v>
      </c>
      <c r="J41" s="90">
        <v>11029.53</v>
      </c>
      <c r="K41" s="23">
        <v>11029.53</v>
      </c>
      <c r="L41" s="92">
        <v>11065.53</v>
      </c>
      <c r="M41" s="93" t="s">
        <v>15</v>
      </c>
      <c r="N41" s="93" t="s">
        <v>801</v>
      </c>
      <c r="O41" s="93">
        <v>139.30000000000001</v>
      </c>
      <c r="P41" s="92">
        <v>139.30000000000001</v>
      </c>
      <c r="Q41" s="92">
        <v>125.74</v>
      </c>
      <c r="R41" s="93" t="s">
        <v>116</v>
      </c>
      <c r="S41" s="35" t="s">
        <v>116</v>
      </c>
      <c r="T41" s="88"/>
      <c r="U41" s="91"/>
      <c r="V41" s="88"/>
      <c r="W41" s="35"/>
      <c r="X41" s="35"/>
      <c r="Y41" s="88"/>
      <c r="Z41" s="91"/>
      <c r="AA41" s="88"/>
      <c r="AB41" s="90"/>
      <c r="AC41" s="90"/>
      <c r="AD41" s="91"/>
      <c r="AE41" s="91"/>
      <c r="AF41" s="88"/>
      <c r="AG41" s="88"/>
      <c r="AH41" s="88"/>
      <c r="AI41" s="88"/>
      <c r="AJ41" s="88"/>
      <c r="AK41" s="88"/>
      <c r="AL41" s="81">
        <v>1168821.01</v>
      </c>
      <c r="AM41" s="81">
        <v>965206</v>
      </c>
      <c r="AN41" s="81">
        <v>203615.01</v>
      </c>
    </row>
    <row r="42" spans="1:41" ht="100.25" customHeight="1" x14ac:dyDescent="0.3">
      <c r="A42" s="11" t="s">
        <v>265</v>
      </c>
      <c r="B42" s="11" t="s">
        <v>266</v>
      </c>
      <c r="C42" s="11" t="s">
        <v>802</v>
      </c>
      <c r="D42" s="86" t="s">
        <v>267</v>
      </c>
      <c r="E42" s="11" t="s">
        <v>268</v>
      </c>
      <c r="F42" s="22" t="s">
        <v>147</v>
      </c>
      <c r="G42" s="35" t="s">
        <v>267</v>
      </c>
      <c r="H42" s="35" t="s">
        <v>14</v>
      </c>
      <c r="I42" s="35" t="s">
        <v>800</v>
      </c>
      <c r="J42" s="90">
        <v>24047</v>
      </c>
      <c r="K42" s="90">
        <v>24114</v>
      </c>
      <c r="L42" s="90">
        <v>24047</v>
      </c>
      <c r="M42" s="35"/>
      <c r="N42" s="35" t="s">
        <v>116</v>
      </c>
      <c r="O42" s="35"/>
      <c r="P42" s="90"/>
      <c r="Q42" s="22"/>
      <c r="R42" s="35" t="s">
        <v>116</v>
      </c>
      <c r="S42" s="35" t="s">
        <v>116</v>
      </c>
      <c r="T42" s="88"/>
      <c r="U42" s="91"/>
      <c r="V42" s="88"/>
      <c r="W42" s="35"/>
      <c r="X42" s="35"/>
      <c r="Y42" s="88"/>
      <c r="Z42" s="91"/>
      <c r="AA42" s="88"/>
      <c r="AB42" s="90"/>
      <c r="AC42" s="90"/>
      <c r="AD42" s="91"/>
      <c r="AE42" s="91"/>
      <c r="AF42" s="88"/>
      <c r="AG42" s="88"/>
      <c r="AH42" s="88"/>
      <c r="AI42" s="88"/>
      <c r="AJ42" s="88"/>
      <c r="AK42" s="88"/>
      <c r="AL42" s="81">
        <v>579418.99</v>
      </c>
      <c r="AM42" s="81">
        <v>386429</v>
      </c>
      <c r="AN42" s="81">
        <v>192989.99</v>
      </c>
      <c r="AO42" s="63">
        <v>1</v>
      </c>
    </row>
    <row r="43" spans="1:41" ht="100.25" customHeight="1" x14ac:dyDescent="0.3">
      <c r="A43" s="11" t="s">
        <v>269</v>
      </c>
      <c r="B43" s="11" t="s">
        <v>270</v>
      </c>
      <c r="C43" s="11" t="s">
        <v>193</v>
      </c>
      <c r="D43" s="86" t="s">
        <v>271</v>
      </c>
      <c r="E43" s="11" t="s">
        <v>272</v>
      </c>
      <c r="F43" s="22" t="s">
        <v>147</v>
      </c>
      <c r="G43" s="35" t="s">
        <v>271</v>
      </c>
      <c r="H43" s="35" t="s">
        <v>14</v>
      </c>
      <c r="I43" s="35" t="s">
        <v>800</v>
      </c>
      <c r="J43" s="90">
        <v>23286</v>
      </c>
      <c r="K43" s="23">
        <v>23286</v>
      </c>
      <c r="L43" s="23">
        <v>0</v>
      </c>
      <c r="M43" s="35"/>
      <c r="N43" s="35" t="s">
        <v>116</v>
      </c>
      <c r="O43" s="35"/>
      <c r="P43" s="90"/>
      <c r="Q43" s="22"/>
      <c r="R43" s="35" t="s">
        <v>116</v>
      </c>
      <c r="S43" s="35" t="s">
        <v>116</v>
      </c>
      <c r="T43" s="88"/>
      <c r="U43" s="91"/>
      <c r="V43" s="88"/>
      <c r="W43" s="35"/>
      <c r="X43" s="35"/>
      <c r="Y43" s="88"/>
      <c r="Z43" s="91"/>
      <c r="AA43" s="88"/>
      <c r="AB43" s="90"/>
      <c r="AC43" s="90"/>
      <c r="AD43" s="91"/>
      <c r="AE43" s="91"/>
      <c r="AF43" s="88"/>
      <c r="AG43" s="88"/>
      <c r="AH43" s="88"/>
      <c r="AI43" s="88"/>
      <c r="AJ43" s="88"/>
      <c r="AK43" s="88"/>
      <c r="AL43" s="81">
        <v>673878</v>
      </c>
      <c r="AM43" s="81">
        <v>623337</v>
      </c>
      <c r="AN43" s="81">
        <v>50541</v>
      </c>
    </row>
    <row r="44" spans="1:41" ht="78.599999999999994" customHeight="1" x14ac:dyDescent="0.3">
      <c r="A44" s="16" t="s">
        <v>16</v>
      </c>
      <c r="B44" s="16"/>
      <c r="C44" s="16"/>
      <c r="D44" s="13">
        <v>0</v>
      </c>
      <c r="E44" s="10" t="s">
        <v>17</v>
      </c>
      <c r="F44" s="84" t="s">
        <v>116</v>
      </c>
      <c r="G44" s="16"/>
      <c r="H44" s="16"/>
      <c r="I44" s="35" t="s">
        <v>803</v>
      </c>
      <c r="J44" s="91">
        <f>SUM(J45:J51)</f>
        <v>287211.12</v>
      </c>
      <c r="K44" s="91">
        <f t="shared" ref="K44:L44" si="4">SUM(K45:K51)</f>
        <v>238842.41</v>
      </c>
      <c r="L44" s="91">
        <f t="shared" si="4"/>
        <v>182955.12</v>
      </c>
      <c r="M44" s="35" t="s">
        <v>19</v>
      </c>
      <c r="N44" s="35" t="s">
        <v>804</v>
      </c>
      <c r="O44" s="91">
        <f>SUM(O45:O51)</f>
        <v>34.049999999999997</v>
      </c>
      <c r="P44" s="91">
        <f t="shared" ref="P44" si="5">SUM(P45:P51)</f>
        <v>34.56</v>
      </c>
      <c r="Q44" s="91">
        <f t="shared" ref="Q44" si="6">SUM(Q45:Q51)</f>
        <v>34.049999999999997</v>
      </c>
      <c r="R44" s="16"/>
      <c r="S44" s="16"/>
      <c r="T44" s="16"/>
      <c r="U44" s="16"/>
      <c r="V44" s="16"/>
      <c r="W44" s="16"/>
      <c r="X44" s="16"/>
      <c r="Y44" s="85"/>
      <c r="Z44" s="85"/>
      <c r="AA44" s="85"/>
      <c r="AB44" s="16"/>
      <c r="AC44" s="16"/>
      <c r="AD44" s="85"/>
      <c r="AE44" s="85"/>
      <c r="AF44" s="85"/>
      <c r="AG44" s="85"/>
      <c r="AH44" s="85"/>
      <c r="AI44" s="85"/>
      <c r="AJ44" s="85"/>
      <c r="AK44" s="85"/>
      <c r="AL44" s="81">
        <v>4359732.13</v>
      </c>
      <c r="AM44" s="81">
        <v>4023531.77</v>
      </c>
      <c r="AN44" s="81">
        <v>336200.36</v>
      </c>
    </row>
    <row r="45" spans="1:41" ht="100.25" customHeight="1" x14ac:dyDescent="0.3">
      <c r="A45" s="11" t="s">
        <v>273</v>
      </c>
      <c r="B45" s="11" t="s">
        <v>274</v>
      </c>
      <c r="C45" s="11" t="str">
        <f>VLOOKUP($D45,'[1]Projektų sutarčių ataskaita (2'!$B$19:$F$126,5,FALSE)</f>
        <v>Baigtas</v>
      </c>
      <c r="D45" s="86" t="s">
        <v>275</v>
      </c>
      <c r="E45" s="11" t="s">
        <v>276</v>
      </c>
      <c r="F45" s="22" t="s">
        <v>277</v>
      </c>
      <c r="G45" s="35" t="s">
        <v>275</v>
      </c>
      <c r="H45" s="35" t="s">
        <v>18</v>
      </c>
      <c r="I45" s="35" t="s">
        <v>803</v>
      </c>
      <c r="J45" s="91">
        <v>26133.71</v>
      </c>
      <c r="K45" s="91">
        <v>19605</v>
      </c>
      <c r="L45" s="23">
        <v>26133.71</v>
      </c>
      <c r="M45" s="35" t="s">
        <v>116</v>
      </c>
      <c r="N45" s="35" t="s">
        <v>116</v>
      </c>
      <c r="O45" s="88" t="s">
        <v>116</v>
      </c>
      <c r="P45" s="91"/>
      <c r="Q45" s="23"/>
      <c r="R45" s="35"/>
      <c r="S45" s="35"/>
      <c r="T45" s="88"/>
      <c r="U45" s="91"/>
      <c r="V45" s="88"/>
      <c r="W45" s="35"/>
      <c r="X45" s="35"/>
      <c r="Y45" s="88"/>
      <c r="Z45" s="91"/>
      <c r="AA45" s="88"/>
      <c r="AB45" s="90" t="s">
        <v>116</v>
      </c>
      <c r="AC45" s="90" t="s">
        <v>116</v>
      </c>
      <c r="AD45" s="91" t="s">
        <v>116</v>
      </c>
      <c r="AE45" s="91" t="s">
        <v>147</v>
      </c>
      <c r="AF45" s="88" t="s">
        <v>147</v>
      </c>
      <c r="AG45" s="88"/>
      <c r="AH45" s="88"/>
      <c r="AI45" s="88"/>
      <c r="AJ45" s="88"/>
      <c r="AK45" s="88"/>
      <c r="AL45" s="81">
        <v>1516825.67</v>
      </c>
      <c r="AM45" s="81">
        <v>1403063.73</v>
      </c>
      <c r="AN45" s="81">
        <v>113761.94</v>
      </c>
      <c r="AO45" s="63">
        <v>1</v>
      </c>
    </row>
    <row r="46" spans="1:41" ht="100.25" customHeight="1" x14ac:dyDescent="0.3">
      <c r="A46" s="11" t="s">
        <v>278</v>
      </c>
      <c r="B46" s="11" t="s">
        <v>279</v>
      </c>
      <c r="C46" s="11" t="str">
        <f>VLOOKUP($D46,'[1]Projektų sutarčių ataskaita (2'!$B$19:$F$126,5,FALSE)</f>
        <v>Baigtas</v>
      </c>
      <c r="D46" s="86" t="s">
        <v>280</v>
      </c>
      <c r="E46" s="11" t="s">
        <v>281</v>
      </c>
      <c r="F46" s="22" t="s">
        <v>277</v>
      </c>
      <c r="G46" s="35" t="s">
        <v>280</v>
      </c>
      <c r="H46" s="35" t="s">
        <v>18</v>
      </c>
      <c r="I46" s="35" t="s">
        <v>803</v>
      </c>
      <c r="J46" s="91">
        <v>62614</v>
      </c>
      <c r="K46" s="90">
        <v>62250</v>
      </c>
      <c r="L46" s="90">
        <v>62614</v>
      </c>
      <c r="M46" s="35" t="s">
        <v>19</v>
      </c>
      <c r="N46" s="35" t="s">
        <v>804</v>
      </c>
      <c r="O46" s="94">
        <v>34.049999999999997</v>
      </c>
      <c r="P46" s="25">
        <v>34.56</v>
      </c>
      <c r="Q46" s="25">
        <v>34.049999999999997</v>
      </c>
      <c r="R46" s="35"/>
      <c r="S46" s="35" t="s">
        <v>116</v>
      </c>
      <c r="T46" s="88"/>
      <c r="U46" s="91"/>
      <c r="V46" s="88"/>
      <c r="W46" s="35" t="s">
        <v>116</v>
      </c>
      <c r="X46" s="35" t="s">
        <v>116</v>
      </c>
      <c r="Y46" s="88" t="s">
        <v>116</v>
      </c>
      <c r="Z46" s="91"/>
      <c r="AA46" s="88"/>
      <c r="AB46" s="90" t="s">
        <v>116</v>
      </c>
      <c r="AC46" s="90" t="s">
        <v>116</v>
      </c>
      <c r="AD46" s="91" t="s">
        <v>116</v>
      </c>
      <c r="AE46" s="91" t="s">
        <v>147</v>
      </c>
      <c r="AF46" s="88" t="s">
        <v>147</v>
      </c>
      <c r="AG46" s="88"/>
      <c r="AH46" s="88"/>
      <c r="AI46" s="88"/>
      <c r="AJ46" s="88"/>
      <c r="AK46" s="88"/>
      <c r="AL46" s="81">
        <v>815103</v>
      </c>
      <c r="AM46" s="81">
        <v>745844</v>
      </c>
      <c r="AN46" s="81">
        <v>69259</v>
      </c>
      <c r="AO46" s="63">
        <v>1</v>
      </c>
    </row>
    <row r="47" spans="1:41" ht="100.25" customHeight="1" x14ac:dyDescent="0.3">
      <c r="A47" s="11" t="s">
        <v>282</v>
      </c>
      <c r="B47" s="11" t="s">
        <v>283</v>
      </c>
      <c r="C47" s="11" t="s">
        <v>193</v>
      </c>
      <c r="D47" s="86" t="s">
        <v>284</v>
      </c>
      <c r="E47" s="11" t="s">
        <v>285</v>
      </c>
      <c r="F47" s="22" t="s">
        <v>277</v>
      </c>
      <c r="G47" s="35" t="s">
        <v>284</v>
      </c>
      <c r="H47" s="35" t="s">
        <v>18</v>
      </c>
      <c r="I47" s="35" t="s">
        <v>803</v>
      </c>
      <c r="J47" s="91">
        <v>7684</v>
      </c>
      <c r="K47" s="23">
        <v>7684</v>
      </c>
      <c r="L47" s="23">
        <v>0</v>
      </c>
      <c r="M47" s="35" t="s">
        <v>116</v>
      </c>
      <c r="N47" s="35" t="s">
        <v>116</v>
      </c>
      <c r="O47" s="88" t="s">
        <v>116</v>
      </c>
      <c r="P47" s="91"/>
      <c r="Q47" s="23"/>
      <c r="R47" s="35" t="s">
        <v>116</v>
      </c>
      <c r="S47" s="35" t="s">
        <v>116</v>
      </c>
      <c r="T47" s="88"/>
      <c r="U47" s="91"/>
      <c r="V47" s="88"/>
      <c r="W47" s="35" t="s">
        <v>116</v>
      </c>
      <c r="X47" s="35" t="s">
        <v>116</v>
      </c>
      <c r="Y47" s="88" t="s">
        <v>116</v>
      </c>
      <c r="Z47" s="91"/>
      <c r="AA47" s="88"/>
      <c r="AB47" s="90" t="s">
        <v>116</v>
      </c>
      <c r="AC47" s="90" t="s">
        <v>116</v>
      </c>
      <c r="AD47" s="91" t="s">
        <v>116</v>
      </c>
      <c r="AE47" s="91" t="s">
        <v>147</v>
      </c>
      <c r="AF47" s="88" t="s">
        <v>147</v>
      </c>
      <c r="AG47" s="88"/>
      <c r="AH47" s="88"/>
      <c r="AI47" s="88"/>
      <c r="AJ47" s="88"/>
      <c r="AK47" s="88"/>
      <c r="AL47" s="81">
        <v>514646.41000000003</v>
      </c>
      <c r="AM47" s="81">
        <v>476047.92</v>
      </c>
      <c r="AN47" s="81">
        <v>38598.49</v>
      </c>
    </row>
    <row r="48" spans="1:41" ht="100.25" customHeight="1" x14ac:dyDescent="0.3">
      <c r="A48" s="11" t="s">
        <v>286</v>
      </c>
      <c r="B48" s="11" t="s">
        <v>287</v>
      </c>
      <c r="C48" s="11" t="str">
        <f>VLOOKUP($D48,'[1]Projektų sutarčių ataskaita (2'!$B$19:$F$126,5,FALSE)</f>
        <v>Baigtas</v>
      </c>
      <c r="D48" s="86" t="s">
        <v>288</v>
      </c>
      <c r="E48" s="11" t="s">
        <v>289</v>
      </c>
      <c r="F48" s="22" t="s">
        <v>277</v>
      </c>
      <c r="G48" s="35" t="s">
        <v>288</v>
      </c>
      <c r="H48" s="35" t="s">
        <v>18</v>
      </c>
      <c r="I48" s="35" t="s">
        <v>803</v>
      </c>
      <c r="J48" s="91">
        <v>94207.41</v>
      </c>
      <c r="K48" s="23">
        <v>94207.41</v>
      </c>
      <c r="L48" s="23">
        <v>94207.41</v>
      </c>
      <c r="M48" s="35" t="s">
        <v>116</v>
      </c>
      <c r="N48" s="35"/>
      <c r="O48" s="88" t="s">
        <v>116</v>
      </c>
      <c r="P48" s="91"/>
      <c r="Q48" s="23"/>
      <c r="R48" s="35" t="s">
        <v>116</v>
      </c>
      <c r="S48" s="35" t="s">
        <v>116</v>
      </c>
      <c r="T48" s="88"/>
      <c r="U48" s="91"/>
      <c r="V48" s="88"/>
      <c r="W48" s="35" t="s">
        <v>116</v>
      </c>
      <c r="X48" s="35" t="s">
        <v>116</v>
      </c>
      <c r="Y48" s="88" t="s">
        <v>116</v>
      </c>
      <c r="Z48" s="91"/>
      <c r="AA48" s="88"/>
      <c r="AB48" s="90" t="s">
        <v>116</v>
      </c>
      <c r="AC48" s="90" t="s">
        <v>116</v>
      </c>
      <c r="AD48" s="91" t="s">
        <v>116</v>
      </c>
      <c r="AE48" s="91" t="s">
        <v>147</v>
      </c>
      <c r="AF48" s="88" t="s">
        <v>147</v>
      </c>
      <c r="AG48" s="88"/>
      <c r="AH48" s="88"/>
      <c r="AI48" s="88"/>
      <c r="AJ48" s="88"/>
      <c r="AK48" s="88"/>
      <c r="AL48" s="81">
        <v>877516.65</v>
      </c>
      <c r="AM48" s="81">
        <v>811702.9</v>
      </c>
      <c r="AN48" s="81">
        <v>65813.75</v>
      </c>
      <c r="AO48" s="63">
        <v>1</v>
      </c>
    </row>
    <row r="49" spans="1:41" ht="100.25" customHeight="1" x14ac:dyDescent="0.3">
      <c r="A49" s="11" t="s">
        <v>291</v>
      </c>
      <c r="B49" s="11" t="s">
        <v>292</v>
      </c>
      <c r="C49" s="11" t="s">
        <v>193</v>
      </c>
      <c r="D49" s="86" t="s">
        <v>293</v>
      </c>
      <c r="E49" s="11" t="s">
        <v>294</v>
      </c>
      <c r="F49" s="22" t="s">
        <v>277</v>
      </c>
      <c r="G49" s="35" t="s">
        <v>293</v>
      </c>
      <c r="H49" s="35" t="s">
        <v>18</v>
      </c>
      <c r="I49" s="35" t="s">
        <v>803</v>
      </c>
      <c r="J49" s="91">
        <v>26298</v>
      </c>
      <c r="K49" s="90">
        <v>26298</v>
      </c>
      <c r="L49" s="23">
        <v>0</v>
      </c>
      <c r="M49" s="35" t="s">
        <v>116</v>
      </c>
      <c r="N49" s="35" t="s">
        <v>116</v>
      </c>
      <c r="O49" s="88" t="s">
        <v>116</v>
      </c>
      <c r="P49" s="91"/>
      <c r="Q49" s="23"/>
      <c r="R49" s="35" t="s">
        <v>116</v>
      </c>
      <c r="S49" s="35" t="s">
        <v>116</v>
      </c>
      <c r="T49" s="88"/>
      <c r="U49" s="91"/>
      <c r="V49" s="88"/>
      <c r="W49" s="35" t="s">
        <v>116</v>
      </c>
      <c r="X49" s="35" t="s">
        <v>116</v>
      </c>
      <c r="Y49" s="88" t="s">
        <v>116</v>
      </c>
      <c r="Z49" s="91"/>
      <c r="AA49" s="88"/>
      <c r="AB49" s="90" t="s">
        <v>116</v>
      </c>
      <c r="AC49" s="90" t="s">
        <v>116</v>
      </c>
      <c r="AD49" s="91" t="s">
        <v>116</v>
      </c>
      <c r="AE49" s="91" t="s">
        <v>147</v>
      </c>
      <c r="AF49" s="88" t="s">
        <v>147</v>
      </c>
      <c r="AG49" s="88"/>
      <c r="AH49" s="88"/>
      <c r="AI49" s="88"/>
      <c r="AJ49" s="88"/>
      <c r="AK49" s="88"/>
      <c r="AL49" s="81">
        <v>150000</v>
      </c>
      <c r="AM49" s="81">
        <v>138750</v>
      </c>
      <c r="AN49" s="81">
        <v>11250</v>
      </c>
    </row>
    <row r="50" spans="1:41" ht="100.25" customHeight="1" x14ac:dyDescent="0.3">
      <c r="A50" s="11" t="s">
        <v>296</v>
      </c>
      <c r="B50" s="11" t="s">
        <v>297</v>
      </c>
      <c r="C50" s="11" t="s">
        <v>193</v>
      </c>
      <c r="D50" s="86" t="s">
        <v>298</v>
      </c>
      <c r="E50" s="11" t="s">
        <v>299</v>
      </c>
      <c r="F50" s="22" t="s">
        <v>277</v>
      </c>
      <c r="G50" s="35" t="s">
        <v>298</v>
      </c>
      <c r="H50" s="35" t="s">
        <v>18</v>
      </c>
      <c r="I50" s="35" t="s">
        <v>803</v>
      </c>
      <c r="J50" s="91">
        <v>28798</v>
      </c>
      <c r="K50" s="23">
        <v>28798</v>
      </c>
      <c r="L50" s="23">
        <v>0</v>
      </c>
      <c r="M50" s="35"/>
      <c r="N50" s="35"/>
      <c r="O50" s="88"/>
      <c r="P50" s="91"/>
      <c r="Q50" s="23"/>
      <c r="R50" s="35"/>
      <c r="S50" s="35"/>
      <c r="T50" s="88"/>
      <c r="U50" s="91"/>
      <c r="V50" s="88"/>
      <c r="W50" s="35"/>
      <c r="X50" s="35"/>
      <c r="Y50" s="88"/>
      <c r="Z50" s="91"/>
      <c r="AA50" s="88"/>
      <c r="AB50" s="90"/>
      <c r="AC50" s="90"/>
      <c r="AD50" s="91"/>
      <c r="AE50" s="91"/>
      <c r="AF50" s="88"/>
      <c r="AG50" s="88"/>
      <c r="AH50" s="88"/>
      <c r="AI50" s="88"/>
      <c r="AJ50" s="88"/>
      <c r="AK50" s="88"/>
      <c r="AL50" s="81"/>
      <c r="AM50" s="81"/>
      <c r="AN50" s="81"/>
    </row>
    <row r="51" spans="1:41" ht="50.55" customHeight="1" x14ac:dyDescent="0.3">
      <c r="A51" s="11" t="s">
        <v>300</v>
      </c>
      <c r="B51" s="11" t="s">
        <v>301</v>
      </c>
      <c r="C51" s="11" t="s">
        <v>248</v>
      </c>
      <c r="D51" s="86" t="s">
        <v>302</v>
      </c>
      <c r="E51" s="11" t="s">
        <v>302</v>
      </c>
      <c r="F51" s="22" t="s">
        <v>277</v>
      </c>
      <c r="G51" s="11"/>
      <c r="H51" s="11" t="s">
        <v>18</v>
      </c>
      <c r="I51" s="11" t="s">
        <v>803</v>
      </c>
      <c r="J51" s="95">
        <v>41476</v>
      </c>
      <c r="K51" s="24">
        <v>0</v>
      </c>
      <c r="L51" s="24">
        <v>0</v>
      </c>
      <c r="M51" s="35" t="s">
        <v>116</v>
      </c>
      <c r="N51" s="35" t="s">
        <v>116</v>
      </c>
      <c r="O51" s="88" t="s">
        <v>116</v>
      </c>
      <c r="P51" s="91"/>
      <c r="Q51" s="23"/>
      <c r="R51" s="35" t="s">
        <v>116</v>
      </c>
      <c r="S51" s="35" t="s">
        <v>116</v>
      </c>
      <c r="T51" s="88"/>
      <c r="U51" s="91"/>
      <c r="V51" s="88"/>
      <c r="W51" s="35" t="s">
        <v>116</v>
      </c>
      <c r="X51" s="35" t="s">
        <v>116</v>
      </c>
      <c r="Y51" s="88" t="s">
        <v>116</v>
      </c>
      <c r="Z51" s="91"/>
      <c r="AA51" s="88"/>
      <c r="AB51" s="90" t="s">
        <v>116</v>
      </c>
      <c r="AC51" s="90" t="s">
        <v>116</v>
      </c>
      <c r="AD51" s="91" t="s">
        <v>116</v>
      </c>
      <c r="AE51" s="91" t="s">
        <v>147</v>
      </c>
      <c r="AF51" s="88" t="s">
        <v>147</v>
      </c>
      <c r="AG51" s="88"/>
      <c r="AH51" s="88"/>
      <c r="AI51" s="88"/>
      <c r="AJ51" s="88"/>
      <c r="AK51" s="88"/>
      <c r="AL51" s="81">
        <v>485640.4</v>
      </c>
      <c r="AM51" s="81">
        <v>448123.22</v>
      </c>
      <c r="AN51" s="81">
        <v>37517.18</v>
      </c>
    </row>
    <row r="52" spans="1:41" ht="78.05" customHeight="1" x14ac:dyDescent="0.3">
      <c r="A52" s="16" t="s">
        <v>20</v>
      </c>
      <c r="B52" s="16"/>
      <c r="C52" s="16"/>
      <c r="D52" s="13">
        <v>0</v>
      </c>
      <c r="E52" s="10" t="s">
        <v>21</v>
      </c>
      <c r="F52" s="84" t="s">
        <v>116</v>
      </c>
      <c r="G52" s="16"/>
      <c r="H52" s="35" t="s">
        <v>18</v>
      </c>
      <c r="I52" s="11" t="s">
        <v>803</v>
      </c>
      <c r="J52" s="96">
        <f>SUM(J53:J55)</f>
        <v>24948.5</v>
      </c>
      <c r="K52" s="96">
        <f t="shared" ref="K52:L52" si="7">SUM(K53:K55)</f>
        <v>24239.5</v>
      </c>
      <c r="L52" s="96">
        <f t="shared" si="7"/>
        <v>24948.5</v>
      </c>
      <c r="M52" s="35" t="s">
        <v>19</v>
      </c>
      <c r="N52" s="35" t="s">
        <v>804</v>
      </c>
      <c r="O52" s="96">
        <f>SUM(O53:O55)</f>
        <v>728.97</v>
      </c>
      <c r="P52" s="96">
        <f t="shared" ref="P52" si="8">SUM(P53:P55)</f>
        <v>690.97</v>
      </c>
      <c r="Q52" s="96">
        <f t="shared" ref="Q52" si="9">SUM(Q53:Q55)</f>
        <v>728.97</v>
      </c>
      <c r="R52" s="16"/>
      <c r="S52" s="16"/>
      <c r="T52" s="16"/>
      <c r="U52" s="16"/>
      <c r="V52" s="16"/>
      <c r="W52" s="16"/>
      <c r="X52" s="16"/>
      <c r="Y52" s="85"/>
      <c r="Z52" s="85"/>
      <c r="AA52" s="85"/>
      <c r="AB52" s="16"/>
      <c r="AC52" s="16"/>
      <c r="AD52" s="85"/>
      <c r="AE52" s="85"/>
      <c r="AF52" s="85"/>
      <c r="AG52" s="85"/>
      <c r="AH52" s="85"/>
      <c r="AI52" s="85"/>
      <c r="AJ52" s="85"/>
      <c r="AK52" s="85"/>
      <c r="AL52" s="81">
        <v>2431517.75</v>
      </c>
      <c r="AM52" s="81">
        <v>1815869.1500000001</v>
      </c>
      <c r="AN52" s="81">
        <v>615648.60000000009</v>
      </c>
    </row>
    <row r="53" spans="1:41" ht="100.25" customHeight="1" x14ac:dyDescent="0.3">
      <c r="A53" s="11" t="s">
        <v>303</v>
      </c>
      <c r="B53" s="11" t="s">
        <v>304</v>
      </c>
      <c r="C53" s="11" t="s">
        <v>802</v>
      </c>
      <c r="D53" s="86" t="s">
        <v>305</v>
      </c>
      <c r="E53" s="11" t="s">
        <v>306</v>
      </c>
      <c r="F53" s="22" t="s">
        <v>277</v>
      </c>
      <c r="G53" s="35" t="s">
        <v>305</v>
      </c>
      <c r="H53" s="35" t="s">
        <v>18</v>
      </c>
      <c r="I53" s="11" t="s">
        <v>803</v>
      </c>
      <c r="J53" s="23">
        <v>16459.5</v>
      </c>
      <c r="K53" s="90">
        <v>16126.5</v>
      </c>
      <c r="L53" s="23">
        <v>16459.5</v>
      </c>
      <c r="M53" s="35"/>
      <c r="N53" s="35"/>
      <c r="O53" s="22"/>
      <c r="P53" s="23"/>
      <c r="Q53" s="23"/>
      <c r="R53" s="35" t="s">
        <v>116</v>
      </c>
      <c r="S53" s="35" t="s">
        <v>116</v>
      </c>
      <c r="T53" s="88" t="s">
        <v>116</v>
      </c>
      <c r="U53" s="91"/>
      <c r="V53" s="88"/>
      <c r="W53" s="35" t="s">
        <v>116</v>
      </c>
      <c r="X53" s="35" t="s">
        <v>116</v>
      </c>
      <c r="Y53" s="88" t="s">
        <v>116</v>
      </c>
      <c r="Z53" s="91"/>
      <c r="AA53" s="88"/>
      <c r="AB53" s="90" t="s">
        <v>116</v>
      </c>
      <c r="AC53" s="90" t="s">
        <v>116</v>
      </c>
      <c r="AD53" s="91" t="s">
        <v>116</v>
      </c>
      <c r="AE53" s="91" t="s">
        <v>147</v>
      </c>
      <c r="AF53" s="88" t="s">
        <v>147</v>
      </c>
      <c r="AG53" s="88"/>
      <c r="AH53" s="88"/>
      <c r="AI53" s="88"/>
      <c r="AJ53" s="88"/>
      <c r="AK53" s="88"/>
      <c r="AL53" s="81">
        <v>1286060.7500000002</v>
      </c>
      <c r="AM53" s="81">
        <v>1189606.1800000002</v>
      </c>
      <c r="AN53" s="81">
        <v>96454.570000000022</v>
      </c>
      <c r="AO53" s="63">
        <v>1</v>
      </c>
    </row>
    <row r="54" spans="1:41" ht="100.25" customHeight="1" x14ac:dyDescent="0.3">
      <c r="A54" s="11" t="s">
        <v>308</v>
      </c>
      <c r="B54" s="11" t="s">
        <v>309</v>
      </c>
      <c r="C54" s="11" t="str">
        <f>VLOOKUP($D54,'[1]Projektų sutarčių ataskaita (2'!$B$19:$F$126,5,FALSE)</f>
        <v>Baigtas</v>
      </c>
      <c r="D54" s="86" t="s">
        <v>310</v>
      </c>
      <c r="E54" s="11" t="s">
        <v>311</v>
      </c>
      <c r="F54" s="22" t="s">
        <v>277</v>
      </c>
      <c r="G54" s="35" t="s">
        <v>310</v>
      </c>
      <c r="H54" s="35" t="s">
        <v>18</v>
      </c>
      <c r="I54" s="35" t="s">
        <v>803</v>
      </c>
      <c r="J54" s="23">
        <v>2057</v>
      </c>
      <c r="K54" s="53">
        <v>2113</v>
      </c>
      <c r="L54" s="53">
        <v>2057</v>
      </c>
      <c r="M54" s="35" t="s">
        <v>19</v>
      </c>
      <c r="N54" s="35" t="s">
        <v>804</v>
      </c>
      <c r="O54" s="22">
        <v>728.97</v>
      </c>
      <c r="P54" s="23">
        <v>690.97</v>
      </c>
      <c r="Q54" s="23">
        <v>728.97</v>
      </c>
      <c r="R54" s="35" t="s">
        <v>116</v>
      </c>
      <c r="S54" s="35" t="s">
        <v>116</v>
      </c>
      <c r="T54" s="88" t="s">
        <v>116</v>
      </c>
      <c r="U54" s="91"/>
      <c r="V54" s="88"/>
      <c r="W54" s="35" t="s">
        <v>116</v>
      </c>
      <c r="X54" s="35" t="s">
        <v>116</v>
      </c>
      <c r="Y54" s="88" t="s">
        <v>116</v>
      </c>
      <c r="Z54" s="91"/>
      <c r="AA54" s="88"/>
      <c r="AB54" s="90" t="s">
        <v>116</v>
      </c>
      <c r="AC54" s="90" t="s">
        <v>116</v>
      </c>
      <c r="AD54" s="91" t="s">
        <v>116</v>
      </c>
      <c r="AE54" s="91" t="s">
        <v>147</v>
      </c>
      <c r="AF54" s="88" t="s">
        <v>147</v>
      </c>
      <c r="AG54" s="88"/>
      <c r="AH54" s="88"/>
      <c r="AI54" s="88"/>
      <c r="AJ54" s="88"/>
      <c r="AK54" s="88"/>
      <c r="AL54" s="81">
        <v>801950</v>
      </c>
      <c r="AM54" s="81">
        <v>308519</v>
      </c>
      <c r="AN54" s="81">
        <v>493431</v>
      </c>
      <c r="AO54" s="63">
        <v>1</v>
      </c>
    </row>
    <row r="55" spans="1:41" ht="100.25" customHeight="1" x14ac:dyDescent="0.3">
      <c r="A55" s="11" t="s">
        <v>312</v>
      </c>
      <c r="B55" s="11" t="s">
        <v>313</v>
      </c>
      <c r="C55" s="11" t="str">
        <f>VLOOKUP($D55,'[1]Projektų sutarčių ataskaita (2'!$B$19:$F$126,5,FALSE)</f>
        <v>Baigtas</v>
      </c>
      <c r="D55" s="86" t="s">
        <v>314</v>
      </c>
      <c r="E55" s="11" t="s">
        <v>315</v>
      </c>
      <c r="F55" s="22" t="s">
        <v>277</v>
      </c>
      <c r="G55" s="35" t="s">
        <v>314</v>
      </c>
      <c r="H55" s="35" t="s">
        <v>18</v>
      </c>
      <c r="I55" s="35" t="s">
        <v>803</v>
      </c>
      <c r="J55" s="23">
        <v>6432</v>
      </c>
      <c r="K55" s="53">
        <v>6000</v>
      </c>
      <c r="L55" s="90">
        <v>6432</v>
      </c>
      <c r="M55" s="35" t="s">
        <v>116</v>
      </c>
      <c r="N55" s="35" t="s">
        <v>116</v>
      </c>
      <c r="O55" s="22"/>
      <c r="P55" s="23"/>
      <c r="Q55" s="23"/>
      <c r="R55" s="35" t="s">
        <v>116</v>
      </c>
      <c r="S55" s="35" t="s">
        <v>116</v>
      </c>
      <c r="T55" s="88" t="s">
        <v>116</v>
      </c>
      <c r="U55" s="91"/>
      <c r="V55" s="88"/>
      <c r="W55" s="35" t="s">
        <v>116</v>
      </c>
      <c r="X55" s="35" t="s">
        <v>116</v>
      </c>
      <c r="Y55" s="88" t="s">
        <v>116</v>
      </c>
      <c r="Z55" s="91"/>
      <c r="AA55" s="88"/>
      <c r="AB55" s="90" t="s">
        <v>116</v>
      </c>
      <c r="AC55" s="90" t="s">
        <v>116</v>
      </c>
      <c r="AD55" s="91" t="s">
        <v>116</v>
      </c>
      <c r="AE55" s="91" t="s">
        <v>147</v>
      </c>
      <c r="AF55" s="88" t="s">
        <v>147</v>
      </c>
      <c r="AG55" s="88"/>
      <c r="AH55" s="88"/>
      <c r="AI55" s="88"/>
      <c r="AJ55" s="88"/>
      <c r="AK55" s="88"/>
      <c r="AL55" s="81">
        <v>343507</v>
      </c>
      <c r="AM55" s="81">
        <v>317743.97000000003</v>
      </c>
      <c r="AN55" s="81">
        <v>25763.03</v>
      </c>
      <c r="AO55" s="63">
        <v>1</v>
      </c>
    </row>
    <row r="56" spans="1:41" ht="100.25" customHeight="1" x14ac:dyDescent="0.3">
      <c r="A56" s="16" t="s">
        <v>22</v>
      </c>
      <c r="B56" s="16"/>
      <c r="C56" s="16"/>
      <c r="D56" s="13">
        <v>0</v>
      </c>
      <c r="E56" s="10" t="s">
        <v>23</v>
      </c>
      <c r="F56" s="84" t="s">
        <v>116</v>
      </c>
      <c r="G56" s="16"/>
      <c r="H56" s="35" t="s">
        <v>24</v>
      </c>
      <c r="I56" s="35" t="s">
        <v>805</v>
      </c>
      <c r="J56" s="22">
        <f>SUM(J57:J61)</f>
        <v>946</v>
      </c>
      <c r="K56" s="22">
        <f t="shared" ref="K56:L56" si="10">SUM(K57:K61)</f>
        <v>946</v>
      </c>
      <c r="L56" s="22">
        <f t="shared" si="10"/>
        <v>331</v>
      </c>
      <c r="M56" s="35" t="s">
        <v>25</v>
      </c>
      <c r="N56" s="35" t="s">
        <v>806</v>
      </c>
      <c r="O56" s="22">
        <f>SUM(O57:O61)</f>
        <v>41591</v>
      </c>
      <c r="P56" s="22">
        <f t="shared" ref="P56" si="11">SUM(P57:P61)</f>
        <v>41591</v>
      </c>
      <c r="Q56" s="22">
        <f t="shared" ref="Q56" si="12">SUM(Q57:Q61)</f>
        <v>603</v>
      </c>
      <c r="R56" s="35" t="s">
        <v>26</v>
      </c>
      <c r="S56" s="35" t="s">
        <v>807</v>
      </c>
      <c r="T56" s="22">
        <f>SUM(T57:T61)</f>
        <v>1486</v>
      </c>
      <c r="U56" s="22">
        <f t="shared" ref="U56" si="13">SUM(U57:U61)</f>
        <v>1486</v>
      </c>
      <c r="V56" s="22">
        <f t="shared" ref="V56" si="14">SUM(V57:V61)</f>
        <v>451</v>
      </c>
      <c r="W56" s="35" t="s">
        <v>27</v>
      </c>
      <c r="X56" s="35" t="s">
        <v>808</v>
      </c>
      <c r="Y56" s="22">
        <f>SUM(Y57:Y61)</f>
        <v>1449</v>
      </c>
      <c r="Z56" s="22">
        <f t="shared" ref="Z56" si="15">SUM(Z57:Z61)</f>
        <v>1449</v>
      </c>
      <c r="AA56" s="22">
        <f t="shared" ref="AA56" si="16">SUM(AA57:AA61)</f>
        <v>812</v>
      </c>
      <c r="AB56" s="90" t="s">
        <v>28</v>
      </c>
      <c r="AC56" s="25" t="s">
        <v>809</v>
      </c>
      <c r="AD56" s="22">
        <f>SUM(AD57:AD61)</f>
        <v>22.720000000000002</v>
      </c>
      <c r="AE56" s="22">
        <f t="shared" ref="AE56" si="17">SUM(AE57:AE61)</f>
        <v>22.34</v>
      </c>
      <c r="AF56" s="22">
        <f t="shared" ref="AF56" si="18">SUM(AF57:AF61)</f>
        <v>22.759999999999998</v>
      </c>
      <c r="AG56" s="16"/>
      <c r="AH56" s="16"/>
      <c r="AI56" s="16"/>
      <c r="AJ56" s="16"/>
      <c r="AK56" s="16"/>
      <c r="AL56" s="16">
        <f t="shared" ref="AL56:AN56" si="19">SUM(AL57:AL61)</f>
        <v>16338319.139999999</v>
      </c>
      <c r="AM56" s="16">
        <f t="shared" si="19"/>
        <v>8972828.7100000009</v>
      </c>
      <c r="AN56" s="16">
        <f t="shared" si="19"/>
        <v>7365490.4299999997</v>
      </c>
    </row>
    <row r="57" spans="1:41" ht="100.25" customHeight="1" x14ac:dyDescent="0.3">
      <c r="A57" s="11" t="s">
        <v>316</v>
      </c>
      <c r="B57" s="11" t="s">
        <v>317</v>
      </c>
      <c r="C57" s="11" t="s">
        <v>193</v>
      </c>
      <c r="D57" s="86" t="s">
        <v>318</v>
      </c>
      <c r="E57" s="11" t="s">
        <v>319</v>
      </c>
      <c r="F57" s="22" t="s">
        <v>277</v>
      </c>
      <c r="G57" s="35" t="s">
        <v>318</v>
      </c>
      <c r="H57" s="35" t="s">
        <v>24</v>
      </c>
      <c r="I57" s="35" t="s">
        <v>805</v>
      </c>
      <c r="J57" s="22">
        <v>194</v>
      </c>
      <c r="K57" s="87">
        <v>194</v>
      </c>
      <c r="L57" s="22">
        <v>156</v>
      </c>
      <c r="M57" s="35" t="s">
        <v>25</v>
      </c>
      <c r="N57" s="35" t="s">
        <v>806</v>
      </c>
      <c r="O57" s="87">
        <v>274</v>
      </c>
      <c r="P57" s="87">
        <v>274</v>
      </c>
      <c r="Q57" s="22">
        <v>262</v>
      </c>
      <c r="R57" s="35" t="s">
        <v>26</v>
      </c>
      <c r="S57" s="35" t="s">
        <v>807</v>
      </c>
      <c r="T57" s="97">
        <v>433</v>
      </c>
      <c r="U57" s="97">
        <v>433</v>
      </c>
      <c r="V57" s="22">
        <v>248</v>
      </c>
      <c r="W57" s="35" t="s">
        <v>27</v>
      </c>
      <c r="X57" s="35" t="s">
        <v>808</v>
      </c>
      <c r="Y57" s="97">
        <v>828</v>
      </c>
      <c r="Z57" s="97">
        <v>828</v>
      </c>
      <c r="AA57" s="22">
        <v>812</v>
      </c>
      <c r="AB57" s="90" t="s">
        <v>28</v>
      </c>
      <c r="AC57" s="25" t="s">
        <v>809</v>
      </c>
      <c r="AD57" s="23">
        <v>3.1</v>
      </c>
      <c r="AE57" s="23">
        <v>3.1</v>
      </c>
      <c r="AF57" s="23">
        <v>3.52</v>
      </c>
      <c r="AG57" s="35"/>
      <c r="AH57" s="98"/>
      <c r="AI57" s="99"/>
      <c r="AJ57" s="87"/>
      <c r="AK57" s="87"/>
      <c r="AL57" s="81">
        <v>2474472.79</v>
      </c>
      <c r="AM57" s="81">
        <v>1614228.26</v>
      </c>
      <c r="AN57" s="100">
        <v>860244.53</v>
      </c>
      <c r="AO57" s="101"/>
    </row>
    <row r="58" spans="1:41" ht="100.25" customHeight="1" x14ac:dyDescent="0.3">
      <c r="A58" s="11" t="s">
        <v>321</v>
      </c>
      <c r="B58" s="11" t="s">
        <v>322</v>
      </c>
      <c r="C58" s="11" t="s">
        <v>193</v>
      </c>
      <c r="D58" s="86" t="s">
        <v>323</v>
      </c>
      <c r="E58" s="11" t="s">
        <v>324</v>
      </c>
      <c r="F58" s="22" t="s">
        <v>277</v>
      </c>
      <c r="G58" s="35" t="s">
        <v>323</v>
      </c>
      <c r="H58" s="35" t="s">
        <v>116</v>
      </c>
      <c r="I58" s="35" t="s">
        <v>116</v>
      </c>
      <c r="J58" s="22" t="s">
        <v>116</v>
      </c>
      <c r="K58" s="87"/>
      <c r="L58" s="22"/>
      <c r="M58" s="35" t="s">
        <v>25</v>
      </c>
      <c r="N58" s="35" t="s">
        <v>806</v>
      </c>
      <c r="O58" s="87">
        <v>25000</v>
      </c>
      <c r="P58" s="87">
        <v>25000</v>
      </c>
      <c r="Q58" s="87">
        <v>0</v>
      </c>
      <c r="R58" s="35" t="s">
        <v>116</v>
      </c>
      <c r="S58" s="35" t="s">
        <v>116</v>
      </c>
      <c r="T58" s="97" t="s">
        <v>116</v>
      </c>
      <c r="U58" s="97"/>
      <c r="V58" s="97"/>
      <c r="W58" s="35"/>
      <c r="X58" s="35" t="s">
        <v>116</v>
      </c>
      <c r="Y58" s="97" t="s">
        <v>116</v>
      </c>
      <c r="Z58" s="97"/>
      <c r="AA58" s="97"/>
      <c r="AB58" s="90" t="s">
        <v>28</v>
      </c>
      <c r="AC58" s="25" t="s">
        <v>809</v>
      </c>
      <c r="AD58" s="24">
        <v>16.420000000000002</v>
      </c>
      <c r="AE58" s="24">
        <v>16.04</v>
      </c>
      <c r="AF58" s="24">
        <v>16.04</v>
      </c>
      <c r="AG58" s="23"/>
      <c r="AH58" s="31"/>
      <c r="AI58" s="23"/>
      <c r="AJ58" s="23"/>
      <c r="AK58" s="102"/>
      <c r="AL58" s="103">
        <v>5706088</v>
      </c>
      <c r="AM58" s="103">
        <v>2696984.31</v>
      </c>
      <c r="AN58" s="103">
        <v>3009103.69</v>
      </c>
    </row>
    <row r="59" spans="1:41" ht="100.25" customHeight="1" x14ac:dyDescent="0.3">
      <c r="A59" s="11" t="s">
        <v>326</v>
      </c>
      <c r="B59" s="11" t="s">
        <v>327</v>
      </c>
      <c r="C59" s="11" t="s">
        <v>193</v>
      </c>
      <c r="D59" s="86" t="s">
        <v>328</v>
      </c>
      <c r="E59" s="11" t="s">
        <v>329</v>
      </c>
      <c r="F59" s="22" t="s">
        <v>147</v>
      </c>
      <c r="G59" s="35" t="s">
        <v>328</v>
      </c>
      <c r="H59" s="35" t="s">
        <v>24</v>
      </c>
      <c r="I59" s="35" t="s">
        <v>805</v>
      </c>
      <c r="J59" s="22">
        <v>240</v>
      </c>
      <c r="K59" s="87">
        <v>240</v>
      </c>
      <c r="L59" s="22">
        <v>0</v>
      </c>
      <c r="M59" s="35" t="s">
        <v>116</v>
      </c>
      <c r="N59" s="35" t="s">
        <v>116</v>
      </c>
      <c r="O59" s="87" t="s">
        <v>116</v>
      </c>
      <c r="P59" s="87"/>
      <c r="Q59" s="87"/>
      <c r="R59" s="35" t="s">
        <v>26</v>
      </c>
      <c r="S59" s="35" t="s">
        <v>807</v>
      </c>
      <c r="T59" s="97">
        <v>210</v>
      </c>
      <c r="U59" s="97">
        <v>210</v>
      </c>
      <c r="V59" s="104">
        <v>0</v>
      </c>
      <c r="W59" s="35" t="s">
        <v>27</v>
      </c>
      <c r="X59" s="35" t="s">
        <v>808</v>
      </c>
      <c r="Y59" s="97">
        <v>210</v>
      </c>
      <c r="Z59" s="97">
        <v>210</v>
      </c>
      <c r="AA59" s="104">
        <v>0</v>
      </c>
      <c r="AB59" s="90" t="s">
        <v>116</v>
      </c>
      <c r="AC59" s="25" t="s">
        <v>116</v>
      </c>
      <c r="AD59" s="23" t="s">
        <v>116</v>
      </c>
      <c r="AE59" s="23"/>
      <c r="AF59" s="23"/>
      <c r="AG59" s="35"/>
      <c r="AH59" s="98"/>
      <c r="AI59" s="99"/>
      <c r="AJ59" s="87"/>
      <c r="AK59" s="87"/>
      <c r="AL59" s="81">
        <v>1298773.75</v>
      </c>
      <c r="AM59" s="81">
        <v>796102</v>
      </c>
      <c r="AN59" s="81">
        <v>502671.75</v>
      </c>
    </row>
    <row r="60" spans="1:41" ht="100.25" customHeight="1" x14ac:dyDescent="0.3">
      <c r="A60" s="11" t="s">
        <v>331</v>
      </c>
      <c r="B60" s="11" t="s">
        <v>332</v>
      </c>
      <c r="C60" s="11" t="s">
        <v>193</v>
      </c>
      <c r="D60" s="86" t="s">
        <v>333</v>
      </c>
      <c r="E60" s="11" t="s">
        <v>334</v>
      </c>
      <c r="F60" s="22" t="s">
        <v>147</v>
      </c>
      <c r="G60" s="35" t="s">
        <v>333</v>
      </c>
      <c r="H60" s="35" t="s">
        <v>24</v>
      </c>
      <c r="I60" s="35" t="s">
        <v>805</v>
      </c>
      <c r="J60" s="22">
        <v>422</v>
      </c>
      <c r="K60" s="87">
        <v>422</v>
      </c>
      <c r="L60" s="105">
        <v>175</v>
      </c>
      <c r="M60" s="93" t="s">
        <v>25</v>
      </c>
      <c r="N60" s="93" t="s">
        <v>806</v>
      </c>
      <c r="O60" s="106">
        <v>15867</v>
      </c>
      <c r="P60" s="106">
        <v>15867</v>
      </c>
      <c r="Q60" s="107">
        <v>0</v>
      </c>
      <c r="R60" s="93" t="s">
        <v>26</v>
      </c>
      <c r="S60" s="93" t="s">
        <v>807</v>
      </c>
      <c r="T60" s="108">
        <v>432</v>
      </c>
      <c r="U60" s="108">
        <v>432</v>
      </c>
      <c r="V60" s="49">
        <v>203</v>
      </c>
      <c r="W60" s="93" t="s">
        <v>116</v>
      </c>
      <c r="X60" s="93" t="s">
        <v>116</v>
      </c>
      <c r="Y60" s="108" t="s">
        <v>116</v>
      </c>
      <c r="Z60" s="108"/>
      <c r="AA60" s="108"/>
      <c r="AB60" s="92" t="s">
        <v>28</v>
      </c>
      <c r="AC60" s="109" t="s">
        <v>809</v>
      </c>
      <c r="AD60" s="29">
        <v>3.2</v>
      </c>
      <c r="AE60" s="29">
        <v>3.2</v>
      </c>
      <c r="AF60" s="29">
        <v>3.2</v>
      </c>
      <c r="AG60" s="23"/>
      <c r="AH60" s="31"/>
      <c r="AI60" s="23"/>
      <c r="AJ60" s="23"/>
      <c r="AK60" s="23"/>
      <c r="AL60" s="81">
        <v>5287984.5999999996</v>
      </c>
      <c r="AM60" s="81">
        <v>2945039.14</v>
      </c>
      <c r="AN60" s="81">
        <v>2342945.46</v>
      </c>
    </row>
    <row r="61" spans="1:41" ht="100.25" customHeight="1" x14ac:dyDescent="0.3">
      <c r="A61" s="11" t="s">
        <v>337</v>
      </c>
      <c r="B61" s="11" t="s">
        <v>338</v>
      </c>
      <c r="C61" s="11" t="s">
        <v>193</v>
      </c>
      <c r="D61" s="86" t="s">
        <v>339</v>
      </c>
      <c r="E61" s="11" t="s">
        <v>340</v>
      </c>
      <c r="F61" s="22" t="s">
        <v>147</v>
      </c>
      <c r="G61" s="35" t="s">
        <v>339</v>
      </c>
      <c r="H61" s="35" t="s">
        <v>24</v>
      </c>
      <c r="I61" s="35" t="s">
        <v>805</v>
      </c>
      <c r="J61" s="22">
        <v>90</v>
      </c>
      <c r="K61" s="87">
        <v>90</v>
      </c>
      <c r="L61" s="22">
        <v>0</v>
      </c>
      <c r="M61" s="35" t="s">
        <v>25</v>
      </c>
      <c r="N61" s="35" t="s">
        <v>806</v>
      </c>
      <c r="O61" s="110">
        <v>450</v>
      </c>
      <c r="P61" s="110">
        <v>450</v>
      </c>
      <c r="Q61" s="22">
        <v>341</v>
      </c>
      <c r="R61" s="35" t="s">
        <v>26</v>
      </c>
      <c r="S61" s="35" t="s">
        <v>807</v>
      </c>
      <c r="T61" s="97">
        <v>411</v>
      </c>
      <c r="U61" s="97">
        <v>411</v>
      </c>
      <c r="V61" s="97">
        <v>0</v>
      </c>
      <c r="W61" s="35" t="s">
        <v>27</v>
      </c>
      <c r="X61" s="35" t="s">
        <v>808</v>
      </c>
      <c r="Y61" s="97">
        <v>411</v>
      </c>
      <c r="Z61" s="97">
        <v>411</v>
      </c>
      <c r="AA61" s="97">
        <v>0</v>
      </c>
      <c r="AB61" s="90" t="s">
        <v>116</v>
      </c>
      <c r="AC61" s="90" t="s">
        <v>116</v>
      </c>
      <c r="AD61" s="23" t="s">
        <v>116</v>
      </c>
      <c r="AE61" s="23"/>
      <c r="AF61" s="23"/>
      <c r="AG61" s="23"/>
      <c r="AH61" s="31"/>
      <c r="AI61" s="23"/>
      <c r="AJ61" s="23"/>
      <c r="AK61" s="23"/>
      <c r="AL61" s="81">
        <v>1571000</v>
      </c>
      <c r="AM61" s="81">
        <v>920475</v>
      </c>
      <c r="AN61" s="81">
        <v>650525</v>
      </c>
    </row>
    <row r="62" spans="1:41" ht="105.6" customHeight="1" x14ac:dyDescent="0.3">
      <c r="A62" s="16" t="s">
        <v>29</v>
      </c>
      <c r="B62" s="16"/>
      <c r="C62" s="11"/>
      <c r="D62" s="13">
        <v>0</v>
      </c>
      <c r="E62" s="10" t="s">
        <v>30</v>
      </c>
      <c r="F62" s="84" t="s">
        <v>116</v>
      </c>
      <c r="G62" s="16"/>
      <c r="H62" s="35" t="s">
        <v>31</v>
      </c>
      <c r="I62" s="35" t="s">
        <v>810</v>
      </c>
      <c r="J62" s="22">
        <v>262.58999999999997</v>
      </c>
      <c r="K62" s="23">
        <v>262.58999999999997</v>
      </c>
      <c r="L62" s="23">
        <v>192.35</v>
      </c>
      <c r="M62" s="35" t="s">
        <v>32</v>
      </c>
      <c r="N62" s="35" t="s">
        <v>811</v>
      </c>
      <c r="O62" s="23">
        <v>26</v>
      </c>
      <c r="P62" s="23">
        <v>26</v>
      </c>
      <c r="Q62" s="22">
        <v>0</v>
      </c>
      <c r="R62" s="16"/>
      <c r="S62" s="16"/>
      <c r="T62" s="85"/>
      <c r="U62" s="85"/>
      <c r="V62" s="85"/>
      <c r="W62" s="85"/>
      <c r="X62" s="16"/>
      <c r="Y62" s="85"/>
      <c r="Z62" s="85"/>
      <c r="AA62" s="85"/>
      <c r="AB62" s="16"/>
      <c r="AC62" s="16"/>
      <c r="AD62" s="85"/>
      <c r="AE62" s="85"/>
      <c r="AF62" s="85"/>
      <c r="AG62" s="85"/>
      <c r="AH62" s="85"/>
      <c r="AI62" s="85"/>
      <c r="AJ62" s="85"/>
      <c r="AK62" s="85"/>
      <c r="AL62" s="81">
        <v>4003261.44</v>
      </c>
      <c r="AM62" s="81">
        <v>3399493.48</v>
      </c>
      <c r="AN62" s="81">
        <v>603767.96</v>
      </c>
    </row>
    <row r="63" spans="1:41" ht="100.25" customHeight="1" x14ac:dyDescent="0.3">
      <c r="A63" s="11" t="s">
        <v>342</v>
      </c>
      <c r="B63" s="11" t="s">
        <v>343</v>
      </c>
      <c r="C63" s="11" t="s">
        <v>193</v>
      </c>
      <c r="D63" s="86" t="s">
        <v>344</v>
      </c>
      <c r="E63" s="11" t="s">
        <v>345</v>
      </c>
      <c r="F63" s="22" t="s">
        <v>147</v>
      </c>
      <c r="G63" s="35" t="s">
        <v>344</v>
      </c>
      <c r="H63" s="35" t="s">
        <v>31</v>
      </c>
      <c r="I63" s="35" t="s">
        <v>810</v>
      </c>
      <c r="J63" s="22">
        <v>262.58999999999997</v>
      </c>
      <c r="K63" s="23">
        <v>262.58999999999997</v>
      </c>
      <c r="L63" s="23">
        <v>192.35</v>
      </c>
      <c r="M63" s="35" t="s">
        <v>32</v>
      </c>
      <c r="N63" s="35" t="s">
        <v>811</v>
      </c>
      <c r="O63" s="23">
        <v>26</v>
      </c>
      <c r="P63" s="23">
        <v>26</v>
      </c>
      <c r="Q63" s="22">
        <v>0</v>
      </c>
      <c r="R63" s="35" t="s">
        <v>116</v>
      </c>
      <c r="S63" s="35" t="s">
        <v>116</v>
      </c>
      <c r="T63" s="88" t="s">
        <v>116</v>
      </c>
      <c r="U63" s="91"/>
      <c r="V63" s="88"/>
      <c r="W63" s="88"/>
      <c r="X63" s="35"/>
      <c r="Y63" s="88"/>
      <c r="Z63" s="91"/>
      <c r="AA63" s="88"/>
      <c r="AB63" s="90"/>
      <c r="AC63" s="90"/>
      <c r="AD63" s="91"/>
      <c r="AE63" s="91"/>
      <c r="AF63" s="88"/>
      <c r="AG63" s="88"/>
      <c r="AH63" s="88"/>
      <c r="AI63" s="88"/>
      <c r="AJ63" s="88"/>
      <c r="AK63" s="88"/>
      <c r="AL63" s="81">
        <v>4003261.44</v>
      </c>
      <c r="AM63" s="81">
        <v>3399493.48</v>
      </c>
      <c r="AN63" s="81">
        <v>603767.96</v>
      </c>
    </row>
    <row r="64" spans="1:41" ht="100.25" customHeight="1" x14ac:dyDescent="0.3">
      <c r="A64" s="16" t="s">
        <v>33</v>
      </c>
      <c r="B64" s="16"/>
      <c r="C64" s="11"/>
      <c r="D64" s="13">
        <v>0</v>
      </c>
      <c r="E64" s="10" t="s">
        <v>34</v>
      </c>
      <c r="F64" s="84" t="s">
        <v>116</v>
      </c>
      <c r="G64" s="16"/>
      <c r="H64" s="35" t="s">
        <v>35</v>
      </c>
      <c r="I64" s="35" t="s">
        <v>812</v>
      </c>
      <c r="J64" s="16">
        <f>SUM(J65:J67)</f>
        <v>778</v>
      </c>
      <c r="K64" s="16">
        <f t="shared" ref="K64:L64" si="20">SUM(K65:K67)</f>
        <v>745</v>
      </c>
      <c r="L64" s="16">
        <f t="shared" si="20"/>
        <v>648</v>
      </c>
      <c r="M64" s="16"/>
      <c r="N64" s="16"/>
      <c r="O64" s="16"/>
      <c r="P64" s="15"/>
      <c r="Q64" s="111"/>
      <c r="R64" s="16"/>
      <c r="S64" s="16"/>
      <c r="T64" s="85"/>
      <c r="U64" s="85"/>
      <c r="V64" s="85"/>
      <c r="W64" s="85"/>
      <c r="X64" s="16"/>
      <c r="Y64" s="85"/>
      <c r="Z64" s="85"/>
      <c r="AA64" s="85"/>
      <c r="AB64" s="16"/>
      <c r="AC64" s="16"/>
      <c r="AD64" s="85"/>
      <c r="AE64" s="85"/>
      <c r="AF64" s="85"/>
      <c r="AG64" s="85"/>
      <c r="AH64" s="85"/>
      <c r="AI64" s="85"/>
      <c r="AJ64" s="85"/>
      <c r="AK64" s="85"/>
      <c r="AL64" s="81">
        <v>719317.6470588235</v>
      </c>
      <c r="AM64" s="81">
        <v>611420</v>
      </c>
      <c r="AN64" s="81">
        <v>107897.64705882352</v>
      </c>
    </row>
    <row r="65" spans="1:41" ht="100.25" customHeight="1" x14ac:dyDescent="0.3">
      <c r="A65" s="11" t="s">
        <v>346</v>
      </c>
      <c r="B65" s="11" t="s">
        <v>347</v>
      </c>
      <c r="C65" s="11" t="s">
        <v>193</v>
      </c>
      <c r="D65" s="86" t="s">
        <v>348</v>
      </c>
      <c r="E65" s="11" t="s">
        <v>349</v>
      </c>
      <c r="F65" s="22" t="s">
        <v>147</v>
      </c>
      <c r="G65" s="35" t="s">
        <v>348</v>
      </c>
      <c r="H65" s="35" t="s">
        <v>35</v>
      </c>
      <c r="I65" s="35" t="s">
        <v>812</v>
      </c>
      <c r="J65" s="105">
        <v>367</v>
      </c>
      <c r="K65" s="22">
        <v>367</v>
      </c>
      <c r="L65" s="22">
        <v>314</v>
      </c>
      <c r="M65" s="35" t="s">
        <v>116</v>
      </c>
      <c r="N65" s="35"/>
      <c r="O65" s="35" t="s">
        <v>116</v>
      </c>
      <c r="P65" s="91"/>
      <c r="Q65" s="91"/>
      <c r="R65" s="88" t="s">
        <v>116</v>
      </c>
      <c r="S65" s="35" t="s">
        <v>116</v>
      </c>
      <c r="T65" s="88" t="s">
        <v>116</v>
      </c>
      <c r="U65" s="91"/>
      <c r="V65" s="88"/>
      <c r="W65" s="88" t="s">
        <v>116</v>
      </c>
      <c r="X65" s="35" t="s">
        <v>116</v>
      </c>
      <c r="Y65" s="88" t="s">
        <v>116</v>
      </c>
      <c r="Z65" s="91"/>
      <c r="AA65" s="88"/>
      <c r="AB65" s="90" t="s">
        <v>116</v>
      </c>
      <c r="AC65" s="90"/>
      <c r="AD65" s="91"/>
      <c r="AE65" s="91"/>
      <c r="AF65" s="88"/>
      <c r="AG65" s="88"/>
      <c r="AH65" s="88"/>
      <c r="AI65" s="88"/>
      <c r="AJ65" s="88"/>
      <c r="AK65" s="88"/>
      <c r="AL65" s="81">
        <v>208223.5294117647</v>
      </c>
      <c r="AM65" s="81">
        <v>176990</v>
      </c>
      <c r="AN65" s="81">
        <v>31233.529411764706</v>
      </c>
    </row>
    <row r="66" spans="1:41" ht="100.25" customHeight="1" x14ac:dyDescent="0.3">
      <c r="A66" s="11" t="s">
        <v>350</v>
      </c>
      <c r="B66" s="11" t="s">
        <v>351</v>
      </c>
      <c r="C66" s="11" t="str">
        <f>VLOOKUP($D66,'[1]Projektų sutarčių ataskaita (2'!$B$19:$F$126,5,FALSE)</f>
        <v>Baigtas</v>
      </c>
      <c r="D66" s="86" t="s">
        <v>352</v>
      </c>
      <c r="E66" s="11" t="s">
        <v>353</v>
      </c>
      <c r="F66" s="22" t="s">
        <v>147</v>
      </c>
      <c r="G66" s="35" t="s">
        <v>352</v>
      </c>
      <c r="H66" s="35" t="s">
        <v>35</v>
      </c>
      <c r="I66" s="35" t="s">
        <v>812</v>
      </c>
      <c r="J66" s="42">
        <v>334</v>
      </c>
      <c r="K66" s="22">
        <v>301</v>
      </c>
      <c r="L66" s="22">
        <v>334</v>
      </c>
      <c r="M66" s="35" t="s">
        <v>116</v>
      </c>
      <c r="N66" s="35" t="s">
        <v>116</v>
      </c>
      <c r="O66" s="35" t="s">
        <v>116</v>
      </c>
      <c r="P66" s="91"/>
      <c r="Q66" s="91"/>
      <c r="R66" s="88" t="s">
        <v>116</v>
      </c>
      <c r="S66" s="35" t="s">
        <v>116</v>
      </c>
      <c r="T66" s="88" t="s">
        <v>116</v>
      </c>
      <c r="U66" s="91"/>
      <c r="V66" s="88"/>
      <c r="W66" s="88" t="s">
        <v>116</v>
      </c>
      <c r="X66" s="35" t="s">
        <v>116</v>
      </c>
      <c r="Y66" s="88" t="s">
        <v>116</v>
      </c>
      <c r="Z66" s="91"/>
      <c r="AA66" s="88"/>
      <c r="AB66" s="90" t="s">
        <v>116</v>
      </c>
      <c r="AC66" s="90"/>
      <c r="AD66" s="91"/>
      <c r="AE66" s="91"/>
      <c r="AF66" s="88"/>
      <c r="AG66" s="88"/>
      <c r="AH66" s="88"/>
      <c r="AI66" s="88"/>
      <c r="AJ66" s="88"/>
      <c r="AK66" s="88"/>
      <c r="AL66" s="81">
        <v>288106</v>
      </c>
      <c r="AM66" s="81">
        <v>244890.1</v>
      </c>
      <c r="AN66" s="81">
        <v>43215.9</v>
      </c>
      <c r="AO66" s="63">
        <v>1</v>
      </c>
    </row>
    <row r="67" spans="1:41" ht="100.25" customHeight="1" x14ac:dyDescent="0.3">
      <c r="A67" s="11" t="s">
        <v>354</v>
      </c>
      <c r="B67" s="11" t="s">
        <v>355</v>
      </c>
      <c r="C67" s="11" t="s">
        <v>193</v>
      </c>
      <c r="D67" s="86" t="s">
        <v>356</v>
      </c>
      <c r="E67" s="11" t="s">
        <v>357</v>
      </c>
      <c r="F67" s="22" t="s">
        <v>147</v>
      </c>
      <c r="G67" s="35" t="s">
        <v>356</v>
      </c>
      <c r="H67" s="35" t="s">
        <v>35</v>
      </c>
      <c r="I67" s="35" t="s">
        <v>812</v>
      </c>
      <c r="J67" s="42">
        <v>77</v>
      </c>
      <c r="K67" s="22">
        <v>77</v>
      </c>
      <c r="L67" s="22">
        <v>0</v>
      </c>
      <c r="M67" s="35" t="s">
        <v>116</v>
      </c>
      <c r="N67" s="35" t="s">
        <v>116</v>
      </c>
      <c r="O67" s="35" t="s">
        <v>116</v>
      </c>
      <c r="P67" s="91"/>
      <c r="Q67" s="91"/>
      <c r="R67" s="88" t="s">
        <v>116</v>
      </c>
      <c r="S67" s="35" t="s">
        <v>116</v>
      </c>
      <c r="T67" s="88" t="s">
        <v>116</v>
      </c>
      <c r="U67" s="91"/>
      <c r="V67" s="88"/>
      <c r="W67" s="88" t="s">
        <v>116</v>
      </c>
      <c r="X67" s="35" t="s">
        <v>116</v>
      </c>
      <c r="Y67" s="88" t="s">
        <v>116</v>
      </c>
      <c r="Z67" s="91"/>
      <c r="AA67" s="88"/>
      <c r="AB67" s="90" t="s">
        <v>116</v>
      </c>
      <c r="AC67" s="90"/>
      <c r="AD67" s="91"/>
      <c r="AE67" s="91"/>
      <c r="AF67" s="88"/>
      <c r="AG67" s="88"/>
      <c r="AH67" s="88"/>
      <c r="AI67" s="88"/>
      <c r="AJ67" s="88"/>
      <c r="AK67" s="88"/>
      <c r="AL67" s="81">
        <v>222988.11764705883</v>
      </c>
      <c r="AM67" s="81">
        <v>189539.9</v>
      </c>
      <c r="AN67" s="81">
        <v>33448.217647058824</v>
      </c>
    </row>
    <row r="68" spans="1:41" ht="72.55" customHeight="1" x14ac:dyDescent="0.3">
      <c r="A68" s="16" t="s">
        <v>36</v>
      </c>
      <c r="B68" s="16"/>
      <c r="C68" s="16"/>
      <c r="D68" s="13">
        <v>0</v>
      </c>
      <c r="E68" s="10" t="s">
        <v>37</v>
      </c>
      <c r="F68" s="84" t="s">
        <v>116</v>
      </c>
      <c r="G68" s="16"/>
      <c r="H68" s="35" t="s">
        <v>38</v>
      </c>
      <c r="I68" s="35" t="s">
        <v>813</v>
      </c>
      <c r="J68" s="22">
        <f>SUM(J69:J72)</f>
        <v>5</v>
      </c>
      <c r="K68" s="22">
        <f t="shared" ref="K68:L68" si="21">SUM(K69:K72)</f>
        <v>5</v>
      </c>
      <c r="L68" s="22">
        <f t="shared" si="21"/>
        <v>4</v>
      </c>
      <c r="M68" s="16"/>
      <c r="N68" s="16"/>
      <c r="O68" s="16"/>
      <c r="P68" s="15"/>
      <c r="Q68" s="111"/>
      <c r="R68" s="16"/>
      <c r="S68" s="16"/>
      <c r="T68" s="85"/>
      <c r="U68" s="85"/>
      <c r="V68" s="85"/>
      <c r="W68" s="85"/>
      <c r="X68" s="16"/>
      <c r="Y68" s="85"/>
      <c r="Z68" s="85"/>
      <c r="AA68" s="85"/>
      <c r="AB68" s="16"/>
      <c r="AC68" s="16"/>
      <c r="AD68" s="85"/>
      <c r="AE68" s="85"/>
      <c r="AF68" s="85"/>
      <c r="AG68" s="85"/>
      <c r="AH68" s="85"/>
      <c r="AI68" s="85"/>
      <c r="AJ68" s="85"/>
      <c r="AK68" s="85"/>
      <c r="AL68" s="81">
        <v>1962983.8399999999</v>
      </c>
      <c r="AM68" s="81">
        <v>1189789.7799999998</v>
      </c>
      <c r="AN68" s="81">
        <v>773194.06</v>
      </c>
    </row>
    <row r="69" spans="1:41" ht="100.25" customHeight="1" x14ac:dyDescent="0.3">
      <c r="A69" s="11" t="s">
        <v>358</v>
      </c>
      <c r="B69" s="11" t="s">
        <v>359</v>
      </c>
      <c r="C69" s="11" t="str">
        <f>VLOOKUP($D69,'[1]Projektų sutarčių ataskaita (2'!$B$19:$F$126,5,FALSE)</f>
        <v>Baigtas</v>
      </c>
      <c r="D69" s="86" t="s">
        <v>360</v>
      </c>
      <c r="E69" s="11" t="s">
        <v>361</v>
      </c>
      <c r="F69" s="22" t="s">
        <v>277</v>
      </c>
      <c r="G69" s="35" t="s">
        <v>360</v>
      </c>
      <c r="H69" s="35" t="s">
        <v>38</v>
      </c>
      <c r="I69" s="35" t="s">
        <v>813</v>
      </c>
      <c r="J69" s="22">
        <v>2</v>
      </c>
      <c r="K69" s="87">
        <v>2</v>
      </c>
      <c r="L69" s="22">
        <v>2</v>
      </c>
      <c r="M69" s="35" t="s">
        <v>116</v>
      </c>
      <c r="N69" s="35" t="s">
        <v>116</v>
      </c>
      <c r="O69" s="35"/>
      <c r="P69" s="90"/>
      <c r="Q69" s="91"/>
      <c r="R69" s="35"/>
      <c r="S69" s="35"/>
      <c r="T69" s="88"/>
      <c r="U69" s="91"/>
      <c r="V69" s="88"/>
      <c r="W69" s="88"/>
      <c r="X69" s="35"/>
      <c r="Y69" s="88"/>
      <c r="Z69" s="91"/>
      <c r="AA69" s="88"/>
      <c r="AB69" s="90"/>
      <c r="AC69" s="90"/>
      <c r="AD69" s="91"/>
      <c r="AE69" s="91"/>
      <c r="AF69" s="88"/>
      <c r="AG69" s="88"/>
      <c r="AH69" s="88"/>
      <c r="AI69" s="88"/>
      <c r="AJ69" s="88"/>
      <c r="AK69" s="88"/>
      <c r="AL69" s="81">
        <v>342549.33</v>
      </c>
      <c r="AM69" s="81">
        <v>291166.93</v>
      </c>
      <c r="AN69" s="81">
        <v>51382.400000000001</v>
      </c>
      <c r="AO69" s="63">
        <v>1</v>
      </c>
    </row>
    <row r="70" spans="1:41" ht="100.25" customHeight="1" x14ac:dyDescent="0.3">
      <c r="A70" s="11" t="s">
        <v>363</v>
      </c>
      <c r="B70" s="11" t="s">
        <v>364</v>
      </c>
      <c r="C70" s="11" t="str">
        <f>VLOOKUP($D70,'[1]Projektų sutarčių ataskaita (2'!$B$19:$F$126,5,FALSE)</f>
        <v>Baigtas</v>
      </c>
      <c r="D70" s="86" t="s">
        <v>365</v>
      </c>
      <c r="E70" s="11" t="s">
        <v>366</v>
      </c>
      <c r="F70" s="22" t="s">
        <v>277</v>
      </c>
      <c r="G70" s="35" t="s">
        <v>365</v>
      </c>
      <c r="H70" s="35" t="s">
        <v>38</v>
      </c>
      <c r="I70" s="35" t="s">
        <v>813</v>
      </c>
      <c r="J70" s="22">
        <v>1</v>
      </c>
      <c r="K70" s="87">
        <v>1</v>
      </c>
      <c r="L70" s="22">
        <v>1</v>
      </c>
      <c r="M70" s="35" t="s">
        <v>116</v>
      </c>
      <c r="N70" s="35" t="s">
        <v>116</v>
      </c>
      <c r="O70" s="35"/>
      <c r="P70" s="90"/>
      <c r="Q70" s="91"/>
      <c r="R70" s="35"/>
      <c r="S70" s="35"/>
      <c r="T70" s="88"/>
      <c r="U70" s="91"/>
      <c r="V70" s="88"/>
      <c r="W70" s="88"/>
      <c r="X70" s="35"/>
      <c r="Y70" s="88"/>
      <c r="Z70" s="91"/>
      <c r="AA70" s="88"/>
      <c r="AB70" s="90"/>
      <c r="AC70" s="90"/>
      <c r="AD70" s="91"/>
      <c r="AE70" s="91"/>
      <c r="AF70" s="88"/>
      <c r="AG70" s="88"/>
      <c r="AH70" s="88"/>
      <c r="AI70" s="88"/>
      <c r="AJ70" s="88"/>
      <c r="AK70" s="88"/>
      <c r="AL70" s="81">
        <v>783264.16</v>
      </c>
      <c r="AM70" s="81">
        <v>299541</v>
      </c>
      <c r="AN70" s="81">
        <v>483723.16000000003</v>
      </c>
      <c r="AO70" s="63">
        <v>1</v>
      </c>
    </row>
    <row r="71" spans="1:41" ht="100.25" customHeight="1" x14ac:dyDescent="0.3">
      <c r="A71" s="11" t="s">
        <v>367</v>
      </c>
      <c r="B71" s="11" t="s">
        <v>368</v>
      </c>
      <c r="C71" s="11" t="s">
        <v>148</v>
      </c>
      <c r="D71" s="86" t="s">
        <v>369</v>
      </c>
      <c r="E71" s="11" t="s">
        <v>370</v>
      </c>
      <c r="F71" s="22" t="s">
        <v>277</v>
      </c>
      <c r="G71" s="35" t="s">
        <v>369</v>
      </c>
      <c r="H71" s="35" t="s">
        <v>38</v>
      </c>
      <c r="I71" s="35" t="s">
        <v>813</v>
      </c>
      <c r="J71" s="22">
        <v>1</v>
      </c>
      <c r="K71" s="87">
        <v>1</v>
      </c>
      <c r="L71" s="49">
        <v>1</v>
      </c>
      <c r="M71" s="35" t="s">
        <v>116</v>
      </c>
      <c r="N71" s="35" t="s">
        <v>116</v>
      </c>
      <c r="O71" s="35"/>
      <c r="P71" s="90"/>
      <c r="Q71" s="91"/>
      <c r="R71" s="35"/>
      <c r="S71" s="35"/>
      <c r="T71" s="88"/>
      <c r="U71" s="91"/>
      <c r="V71" s="88"/>
      <c r="W71" s="88"/>
      <c r="X71" s="35"/>
      <c r="Y71" s="88"/>
      <c r="Z71" s="91"/>
      <c r="AA71" s="88"/>
      <c r="AB71" s="90"/>
      <c r="AC71" s="90"/>
      <c r="AD71" s="91"/>
      <c r="AE71" s="91"/>
      <c r="AF71" s="88"/>
      <c r="AG71" s="88"/>
      <c r="AH71" s="88"/>
      <c r="AI71" s="88"/>
      <c r="AJ71" s="88"/>
      <c r="AK71" s="88"/>
      <c r="AL71" s="81">
        <v>352401</v>
      </c>
      <c r="AM71" s="81">
        <v>299540.84999999998</v>
      </c>
      <c r="AN71" s="81">
        <v>52860.15</v>
      </c>
    </row>
    <row r="72" spans="1:41" ht="100.25" customHeight="1" x14ac:dyDescent="0.3">
      <c r="A72" s="11" t="s">
        <v>371</v>
      </c>
      <c r="B72" s="11" t="s">
        <v>372</v>
      </c>
      <c r="C72" s="11" t="s">
        <v>193</v>
      </c>
      <c r="D72" s="86" t="s">
        <v>373</v>
      </c>
      <c r="E72" s="11" t="s">
        <v>374</v>
      </c>
      <c r="F72" s="22" t="s">
        <v>277</v>
      </c>
      <c r="G72" s="35" t="s">
        <v>373</v>
      </c>
      <c r="H72" s="35" t="s">
        <v>38</v>
      </c>
      <c r="I72" s="35" t="s">
        <v>813</v>
      </c>
      <c r="J72" s="22">
        <v>1</v>
      </c>
      <c r="K72" s="87">
        <v>1</v>
      </c>
      <c r="L72" s="22">
        <v>0</v>
      </c>
      <c r="M72" s="35" t="s">
        <v>116</v>
      </c>
      <c r="N72" s="35" t="s">
        <v>116</v>
      </c>
      <c r="O72" s="35"/>
      <c r="P72" s="90"/>
      <c r="Q72" s="91"/>
      <c r="R72" s="35"/>
      <c r="S72" s="35"/>
      <c r="T72" s="88"/>
      <c r="U72" s="91"/>
      <c r="V72" s="88"/>
      <c r="W72" s="88"/>
      <c r="X72" s="35"/>
      <c r="Y72" s="88"/>
      <c r="Z72" s="91"/>
      <c r="AA72" s="88"/>
      <c r="AB72" s="90"/>
      <c r="AC72" s="90"/>
      <c r="AD72" s="91"/>
      <c r="AE72" s="91"/>
      <c r="AF72" s="88"/>
      <c r="AG72" s="88"/>
      <c r="AH72" s="88"/>
      <c r="AI72" s="88"/>
      <c r="AJ72" s="88"/>
      <c r="AK72" s="88"/>
      <c r="AL72" s="81">
        <v>484769.35</v>
      </c>
      <c r="AM72" s="81">
        <v>299541</v>
      </c>
      <c r="AN72" s="81">
        <v>185228.35</v>
      </c>
    </row>
    <row r="73" spans="1:41" ht="135.55000000000001" customHeight="1" x14ac:dyDescent="0.3">
      <c r="A73" s="16" t="s">
        <v>39</v>
      </c>
      <c r="B73" s="16"/>
      <c r="C73" s="16"/>
      <c r="D73" s="13">
        <v>0</v>
      </c>
      <c r="E73" s="10" t="s">
        <v>40</v>
      </c>
      <c r="F73" s="84" t="s">
        <v>116</v>
      </c>
      <c r="G73" s="16"/>
      <c r="H73" s="35" t="s">
        <v>41</v>
      </c>
      <c r="I73" s="35" t="s">
        <v>42</v>
      </c>
      <c r="J73" s="22">
        <f>SUM(J74:J78)</f>
        <v>5</v>
      </c>
      <c r="K73" s="22">
        <f t="shared" ref="K73:L73" si="22">SUM(K74:K78)</f>
        <v>5</v>
      </c>
      <c r="L73" s="22">
        <f t="shared" si="22"/>
        <v>1</v>
      </c>
      <c r="M73" s="35" t="s">
        <v>43</v>
      </c>
      <c r="N73" s="35" t="s">
        <v>44</v>
      </c>
      <c r="O73" s="22">
        <f>SUM(O74:O78)</f>
        <v>10461</v>
      </c>
      <c r="P73" s="22">
        <f t="shared" ref="P73" si="23">SUM(P74:P78)</f>
        <v>10461</v>
      </c>
      <c r="Q73" s="22">
        <f t="shared" ref="Q73" si="24">SUM(Q74:Q78)</f>
        <v>3560</v>
      </c>
      <c r="R73" s="16"/>
      <c r="S73" s="16"/>
      <c r="T73" s="85"/>
      <c r="U73" s="85"/>
      <c r="V73" s="85"/>
      <c r="W73" s="85"/>
      <c r="X73" s="16"/>
      <c r="Y73" s="85"/>
      <c r="Z73" s="85"/>
      <c r="AA73" s="85"/>
      <c r="AB73" s="16"/>
      <c r="AC73" s="16"/>
      <c r="AD73" s="85"/>
      <c r="AE73" s="85"/>
      <c r="AF73" s="85"/>
      <c r="AG73" s="85"/>
      <c r="AH73" s="85"/>
      <c r="AI73" s="85"/>
      <c r="AJ73" s="85"/>
      <c r="AK73" s="85"/>
      <c r="AL73" s="81">
        <v>1424127.6800000002</v>
      </c>
      <c r="AM73" s="81">
        <v>991724.38</v>
      </c>
      <c r="AN73" s="81">
        <v>432403.30000000005</v>
      </c>
    </row>
    <row r="74" spans="1:41" ht="100.25" customHeight="1" x14ac:dyDescent="0.3">
      <c r="A74" s="11" t="s">
        <v>375</v>
      </c>
      <c r="B74" s="11" t="s">
        <v>376</v>
      </c>
      <c r="C74" s="11" t="s">
        <v>193</v>
      </c>
      <c r="D74" s="86" t="s">
        <v>377</v>
      </c>
      <c r="E74" s="11" t="s">
        <v>378</v>
      </c>
      <c r="F74" s="22" t="s">
        <v>277</v>
      </c>
      <c r="G74" s="35" t="s">
        <v>377</v>
      </c>
      <c r="H74" s="35" t="s">
        <v>41</v>
      </c>
      <c r="I74" s="35" t="s">
        <v>42</v>
      </c>
      <c r="J74" s="22">
        <v>1</v>
      </c>
      <c r="K74" s="87">
        <v>1</v>
      </c>
      <c r="L74" s="22">
        <v>0</v>
      </c>
      <c r="M74" s="35" t="s">
        <v>43</v>
      </c>
      <c r="N74" s="35" t="s">
        <v>44</v>
      </c>
      <c r="O74" s="87">
        <v>2966</v>
      </c>
      <c r="P74" s="87">
        <v>2966</v>
      </c>
      <c r="Q74" s="22">
        <v>0</v>
      </c>
      <c r="R74" s="35" t="s">
        <v>116</v>
      </c>
      <c r="S74" s="35" t="s">
        <v>116</v>
      </c>
      <c r="T74" s="88"/>
      <c r="U74" s="91"/>
      <c r="V74" s="88"/>
      <c r="W74" s="88"/>
      <c r="X74" s="35"/>
      <c r="Y74" s="88"/>
      <c r="Z74" s="91"/>
      <c r="AA74" s="88"/>
      <c r="AB74" s="90"/>
      <c r="AC74" s="90"/>
      <c r="AD74" s="91"/>
      <c r="AE74" s="91"/>
      <c r="AF74" s="88"/>
      <c r="AG74" s="88"/>
      <c r="AH74" s="88"/>
      <c r="AI74" s="88"/>
      <c r="AJ74" s="88"/>
      <c r="AK74" s="88"/>
      <c r="AL74" s="81">
        <v>444560.16000000003</v>
      </c>
      <c r="AM74" s="81">
        <v>206056</v>
      </c>
      <c r="AN74" s="81">
        <v>238504.16</v>
      </c>
    </row>
    <row r="75" spans="1:41" ht="100.25" customHeight="1" x14ac:dyDescent="0.3">
      <c r="A75" s="11" t="s">
        <v>379</v>
      </c>
      <c r="B75" s="11" t="s">
        <v>380</v>
      </c>
      <c r="C75" s="11" t="s">
        <v>802</v>
      </c>
      <c r="D75" s="86" t="s">
        <v>381</v>
      </c>
      <c r="E75" s="11" t="s">
        <v>382</v>
      </c>
      <c r="F75" s="22" t="s">
        <v>147</v>
      </c>
      <c r="G75" s="35" t="s">
        <v>381</v>
      </c>
      <c r="H75" s="35" t="s">
        <v>41</v>
      </c>
      <c r="I75" s="35" t="s">
        <v>42</v>
      </c>
      <c r="J75" s="49">
        <v>1</v>
      </c>
      <c r="K75" s="107">
        <v>1</v>
      </c>
      <c r="L75" s="49">
        <v>1</v>
      </c>
      <c r="M75" s="35" t="s">
        <v>43</v>
      </c>
      <c r="N75" s="35" t="s">
        <v>44</v>
      </c>
      <c r="O75" s="87">
        <v>3560</v>
      </c>
      <c r="P75" s="107">
        <v>3560</v>
      </c>
      <c r="Q75" s="49">
        <v>3560</v>
      </c>
      <c r="R75" s="35" t="s">
        <v>116</v>
      </c>
      <c r="S75" s="35" t="s">
        <v>116</v>
      </c>
      <c r="T75" s="88"/>
      <c r="U75" s="91"/>
      <c r="V75" s="88"/>
      <c r="W75" s="88"/>
      <c r="X75" s="35"/>
      <c r="Y75" s="88"/>
      <c r="Z75" s="91"/>
      <c r="AA75" s="88"/>
      <c r="AB75" s="90"/>
      <c r="AC75" s="90"/>
      <c r="AD75" s="91"/>
      <c r="AE75" s="91"/>
      <c r="AF75" s="88"/>
      <c r="AG75" s="88"/>
      <c r="AH75" s="88"/>
      <c r="AI75" s="88"/>
      <c r="AJ75" s="88"/>
      <c r="AK75" s="88"/>
      <c r="AL75" s="81">
        <v>297670.41000000003</v>
      </c>
      <c r="AM75" s="81">
        <v>206056</v>
      </c>
      <c r="AN75" s="81">
        <v>91614.41</v>
      </c>
    </row>
    <row r="76" spans="1:41" ht="100.25" customHeight="1" x14ac:dyDescent="0.3">
      <c r="A76" s="11" t="s">
        <v>384</v>
      </c>
      <c r="B76" s="11" t="s">
        <v>385</v>
      </c>
      <c r="C76" s="11" t="s">
        <v>193</v>
      </c>
      <c r="D76" s="86" t="s">
        <v>386</v>
      </c>
      <c r="E76" s="11" t="s">
        <v>387</v>
      </c>
      <c r="F76" s="22" t="s">
        <v>277</v>
      </c>
      <c r="G76" s="35" t="s">
        <v>386</v>
      </c>
      <c r="H76" s="35" t="s">
        <v>41</v>
      </c>
      <c r="I76" s="35" t="s">
        <v>42</v>
      </c>
      <c r="J76" s="22">
        <v>1</v>
      </c>
      <c r="K76" s="87">
        <v>1</v>
      </c>
      <c r="L76" s="22">
        <v>0</v>
      </c>
      <c r="M76" s="35" t="s">
        <v>43</v>
      </c>
      <c r="N76" s="35" t="s">
        <v>44</v>
      </c>
      <c r="O76" s="87">
        <v>2500</v>
      </c>
      <c r="P76" s="87">
        <v>2500</v>
      </c>
      <c r="Q76" s="22">
        <v>0</v>
      </c>
      <c r="R76" s="35" t="s">
        <v>116</v>
      </c>
      <c r="S76" s="35" t="s">
        <v>116</v>
      </c>
      <c r="T76" s="88"/>
      <c r="U76" s="91"/>
      <c r="V76" s="88"/>
      <c r="W76" s="88"/>
      <c r="X76" s="35"/>
      <c r="Y76" s="88"/>
      <c r="Z76" s="91"/>
      <c r="AA76" s="88"/>
      <c r="AB76" s="90"/>
      <c r="AC76" s="90"/>
      <c r="AD76" s="91"/>
      <c r="AE76" s="91"/>
      <c r="AF76" s="88"/>
      <c r="AG76" s="88"/>
      <c r="AH76" s="88"/>
      <c r="AI76" s="88"/>
      <c r="AJ76" s="88"/>
      <c r="AK76" s="88"/>
      <c r="AL76" s="81">
        <v>242419</v>
      </c>
      <c r="AM76" s="81">
        <v>206056</v>
      </c>
      <c r="AN76" s="81">
        <v>36363</v>
      </c>
    </row>
    <row r="77" spans="1:41" ht="100.25" customHeight="1" x14ac:dyDescent="0.3">
      <c r="A77" s="11" t="s">
        <v>388</v>
      </c>
      <c r="B77" s="11" t="s">
        <v>389</v>
      </c>
      <c r="C77" s="11" t="s">
        <v>193</v>
      </c>
      <c r="D77" s="86" t="s">
        <v>390</v>
      </c>
      <c r="E77" s="11" t="s">
        <v>391</v>
      </c>
      <c r="F77" s="22" t="s">
        <v>147</v>
      </c>
      <c r="G77" s="35" t="s">
        <v>390</v>
      </c>
      <c r="H77" s="35" t="s">
        <v>41</v>
      </c>
      <c r="I77" s="35" t="s">
        <v>42</v>
      </c>
      <c r="J77" s="22">
        <v>1</v>
      </c>
      <c r="K77" s="87">
        <v>1</v>
      </c>
      <c r="L77" s="22">
        <v>0</v>
      </c>
      <c r="M77" s="35" t="s">
        <v>43</v>
      </c>
      <c r="N77" s="35" t="s">
        <v>44</v>
      </c>
      <c r="O77" s="87">
        <v>613</v>
      </c>
      <c r="P77" s="87">
        <v>613</v>
      </c>
      <c r="Q77" s="22">
        <v>0</v>
      </c>
      <c r="R77" s="35" t="s">
        <v>116</v>
      </c>
      <c r="S77" s="35" t="s">
        <v>116</v>
      </c>
      <c r="T77" s="88"/>
      <c r="U77" s="91"/>
      <c r="V77" s="88"/>
      <c r="W77" s="88"/>
      <c r="X77" s="35"/>
      <c r="Y77" s="88"/>
      <c r="Z77" s="91"/>
      <c r="AA77" s="88"/>
      <c r="AB77" s="90"/>
      <c r="AC77" s="90"/>
      <c r="AD77" s="91"/>
      <c r="AE77" s="91"/>
      <c r="AF77" s="88"/>
      <c r="AG77" s="88"/>
      <c r="AH77" s="88"/>
      <c r="AI77" s="88"/>
      <c r="AJ77" s="88"/>
      <c r="AK77" s="88"/>
      <c r="AL77" s="81">
        <v>234872.55</v>
      </c>
      <c r="AM77" s="81">
        <v>199641.66</v>
      </c>
      <c r="AN77" s="81">
        <v>35230.89</v>
      </c>
    </row>
    <row r="78" spans="1:41" ht="100.25" customHeight="1" x14ac:dyDescent="0.3">
      <c r="A78" s="11" t="s">
        <v>392</v>
      </c>
      <c r="B78" s="11" t="s">
        <v>393</v>
      </c>
      <c r="C78" s="11" t="s">
        <v>193</v>
      </c>
      <c r="D78" s="86" t="s">
        <v>394</v>
      </c>
      <c r="E78" s="11" t="s">
        <v>395</v>
      </c>
      <c r="F78" s="22" t="s">
        <v>147</v>
      </c>
      <c r="G78" s="35" t="s">
        <v>394</v>
      </c>
      <c r="H78" s="35" t="s">
        <v>41</v>
      </c>
      <c r="I78" s="35" t="s">
        <v>42</v>
      </c>
      <c r="J78" s="22">
        <v>1</v>
      </c>
      <c r="K78" s="87">
        <v>1</v>
      </c>
      <c r="L78" s="22">
        <v>0</v>
      </c>
      <c r="M78" s="35" t="s">
        <v>43</v>
      </c>
      <c r="N78" s="35" t="s">
        <v>44</v>
      </c>
      <c r="O78" s="87">
        <v>822</v>
      </c>
      <c r="P78" s="87">
        <v>822</v>
      </c>
      <c r="Q78" s="22">
        <v>0</v>
      </c>
      <c r="R78" s="35" t="s">
        <v>116</v>
      </c>
      <c r="S78" s="35" t="s">
        <v>116</v>
      </c>
      <c r="T78" s="88"/>
      <c r="U78" s="91"/>
      <c r="V78" s="88"/>
      <c r="W78" s="88"/>
      <c r="X78" s="35"/>
      <c r="Y78" s="88"/>
      <c r="Z78" s="91"/>
      <c r="AA78" s="88"/>
      <c r="AB78" s="90"/>
      <c r="AC78" s="90"/>
      <c r="AD78" s="91"/>
      <c r="AE78" s="91"/>
      <c r="AF78" s="88"/>
      <c r="AG78" s="88"/>
      <c r="AH78" s="88"/>
      <c r="AI78" s="88"/>
      <c r="AJ78" s="88"/>
      <c r="AK78" s="88"/>
      <c r="AL78" s="81">
        <v>204605.56</v>
      </c>
      <c r="AM78" s="81">
        <v>173914.72</v>
      </c>
      <c r="AN78" s="81">
        <v>30690.84</v>
      </c>
    </row>
    <row r="79" spans="1:41" ht="47.95" customHeight="1" x14ac:dyDescent="0.3">
      <c r="A79" s="16" t="s">
        <v>45</v>
      </c>
      <c r="B79" s="16"/>
      <c r="C79" s="16"/>
      <c r="D79" s="13">
        <v>0</v>
      </c>
      <c r="E79" s="10" t="s">
        <v>46</v>
      </c>
      <c r="F79" s="84" t="s">
        <v>116</v>
      </c>
      <c r="G79" s="16"/>
      <c r="H79" s="16"/>
      <c r="I79" s="16"/>
      <c r="J79" s="16"/>
      <c r="K79" s="16"/>
      <c r="L79" s="16"/>
      <c r="M79" s="16"/>
      <c r="N79" s="16"/>
      <c r="O79" s="16"/>
      <c r="P79" s="15"/>
      <c r="Q79" s="111"/>
      <c r="R79" s="16"/>
      <c r="S79" s="16"/>
      <c r="T79" s="85"/>
      <c r="U79" s="85"/>
      <c r="V79" s="85"/>
      <c r="W79" s="85"/>
      <c r="X79" s="16"/>
      <c r="Y79" s="85"/>
      <c r="Z79" s="85"/>
      <c r="AA79" s="85"/>
      <c r="AB79" s="16"/>
      <c r="AC79" s="16"/>
      <c r="AD79" s="85"/>
      <c r="AE79" s="85"/>
      <c r="AF79" s="85"/>
      <c r="AG79" s="85"/>
      <c r="AH79" s="85"/>
      <c r="AI79" s="85"/>
      <c r="AJ79" s="85"/>
      <c r="AK79" s="85"/>
      <c r="AL79" s="81">
        <v>11198696.450000001</v>
      </c>
      <c r="AM79" s="81">
        <v>7876400.3200000003</v>
      </c>
      <c r="AN79" s="81">
        <v>3322296.13</v>
      </c>
    </row>
    <row r="80" spans="1:41" ht="100.25" customHeight="1" x14ac:dyDescent="0.3">
      <c r="A80" s="16" t="s">
        <v>47</v>
      </c>
      <c r="B80" s="16"/>
      <c r="C80" s="16"/>
      <c r="D80" s="13">
        <v>0</v>
      </c>
      <c r="E80" s="10" t="s">
        <v>48</v>
      </c>
      <c r="F80" s="84" t="s">
        <v>116</v>
      </c>
      <c r="G80" s="16"/>
      <c r="H80" s="35" t="s">
        <v>49</v>
      </c>
      <c r="I80" s="35" t="s">
        <v>814</v>
      </c>
      <c r="J80" s="22">
        <f>SUM(J81:J82)</f>
        <v>10</v>
      </c>
      <c r="K80" s="22">
        <f t="shared" ref="K80:L80" si="25">SUM(K81:K82)</f>
        <v>4</v>
      </c>
      <c r="L80" s="22">
        <f t="shared" si="25"/>
        <v>0</v>
      </c>
      <c r="M80" s="16"/>
      <c r="N80" s="16"/>
      <c r="O80" s="16"/>
      <c r="P80" s="15"/>
      <c r="Q80" s="111"/>
      <c r="R80" s="16"/>
      <c r="S80" s="16"/>
      <c r="T80" s="85"/>
      <c r="U80" s="85"/>
      <c r="V80" s="85"/>
      <c r="W80" s="85"/>
      <c r="X80" s="16"/>
      <c r="Y80" s="85"/>
      <c r="Z80" s="85"/>
      <c r="AA80" s="85"/>
      <c r="AB80" s="16"/>
      <c r="AC80" s="16"/>
      <c r="AD80" s="85"/>
      <c r="AE80" s="85"/>
      <c r="AF80" s="85"/>
      <c r="AG80" s="85"/>
      <c r="AH80" s="85"/>
      <c r="AI80" s="85"/>
      <c r="AJ80" s="85"/>
      <c r="AK80" s="85"/>
      <c r="AL80" s="81">
        <v>3271198</v>
      </c>
      <c r="AM80" s="81">
        <v>2725410</v>
      </c>
      <c r="AN80" s="81">
        <v>545788</v>
      </c>
    </row>
    <row r="81" spans="1:41" ht="100.25" customHeight="1" x14ac:dyDescent="0.3">
      <c r="A81" s="11" t="s">
        <v>396</v>
      </c>
      <c r="B81" s="11" t="s">
        <v>397</v>
      </c>
      <c r="C81" s="11" t="s">
        <v>193</v>
      </c>
      <c r="D81" s="86" t="s">
        <v>398</v>
      </c>
      <c r="E81" s="11" t="s">
        <v>399</v>
      </c>
      <c r="F81" s="22" t="s">
        <v>277</v>
      </c>
      <c r="G81" s="35" t="s">
        <v>398</v>
      </c>
      <c r="H81" s="35" t="s">
        <v>49</v>
      </c>
      <c r="I81" s="35" t="s">
        <v>814</v>
      </c>
      <c r="J81" s="22">
        <v>2</v>
      </c>
      <c r="K81" s="87">
        <v>2</v>
      </c>
      <c r="L81" s="22">
        <v>0</v>
      </c>
      <c r="M81" s="35" t="s">
        <v>116</v>
      </c>
      <c r="N81" s="35" t="s">
        <v>116</v>
      </c>
      <c r="O81" s="35"/>
      <c r="P81" s="90"/>
      <c r="Q81" s="91"/>
      <c r="R81" s="35"/>
      <c r="S81" s="35"/>
      <c r="T81" s="88"/>
      <c r="U81" s="91"/>
      <c r="V81" s="88"/>
      <c r="W81" s="88"/>
      <c r="X81" s="35"/>
      <c r="Y81" s="88"/>
      <c r="Z81" s="91"/>
      <c r="AA81" s="88"/>
      <c r="AB81" s="90"/>
      <c r="AC81" s="90"/>
      <c r="AD81" s="91"/>
      <c r="AE81" s="91"/>
      <c r="AF81" s="88"/>
      <c r="AG81" s="88"/>
      <c r="AH81" s="88"/>
      <c r="AI81" s="88"/>
      <c r="AJ81" s="88"/>
      <c r="AK81" s="88"/>
      <c r="AL81" s="81">
        <v>406091</v>
      </c>
      <c r="AM81" s="81">
        <v>345177</v>
      </c>
      <c r="AN81" s="81">
        <v>60914</v>
      </c>
    </row>
    <row r="82" spans="1:41" ht="100.25" customHeight="1" x14ac:dyDescent="0.3">
      <c r="A82" s="11" t="s">
        <v>400</v>
      </c>
      <c r="B82" s="11" t="s">
        <v>401</v>
      </c>
      <c r="C82" s="11" t="s">
        <v>193</v>
      </c>
      <c r="D82" s="86" t="s">
        <v>402</v>
      </c>
      <c r="E82" s="11" t="s">
        <v>403</v>
      </c>
      <c r="F82" s="22" t="s">
        <v>147</v>
      </c>
      <c r="G82" s="35" t="s">
        <v>402</v>
      </c>
      <c r="H82" s="35" t="s">
        <v>49</v>
      </c>
      <c r="I82" s="35" t="s">
        <v>814</v>
      </c>
      <c r="J82" s="22">
        <v>8</v>
      </c>
      <c r="K82" s="22">
        <v>2</v>
      </c>
      <c r="L82" s="22">
        <v>0</v>
      </c>
      <c r="M82" s="35" t="s">
        <v>116</v>
      </c>
      <c r="N82" s="35" t="s">
        <v>116</v>
      </c>
      <c r="O82" s="35"/>
      <c r="P82" s="90"/>
      <c r="Q82" s="91"/>
      <c r="R82" s="35"/>
      <c r="S82" s="35"/>
      <c r="T82" s="88"/>
      <c r="U82" s="91"/>
      <c r="V82" s="88"/>
      <c r="W82" s="88"/>
      <c r="X82" s="35"/>
      <c r="Y82" s="88"/>
      <c r="Z82" s="91"/>
      <c r="AA82" s="88"/>
      <c r="AB82" s="90"/>
      <c r="AC82" s="90"/>
      <c r="AD82" s="91"/>
      <c r="AE82" s="91"/>
      <c r="AF82" s="88"/>
      <c r="AG82" s="88"/>
      <c r="AH82" s="88"/>
      <c r="AI82" s="88"/>
      <c r="AJ82" s="88"/>
      <c r="AK82" s="88"/>
      <c r="AL82" s="81">
        <v>2150000</v>
      </c>
      <c r="AM82" s="81">
        <v>1817548</v>
      </c>
      <c r="AN82" s="81">
        <v>332452</v>
      </c>
    </row>
    <row r="83" spans="1:41" ht="85.2" customHeight="1" x14ac:dyDescent="0.3">
      <c r="A83" s="16" t="s">
        <v>50</v>
      </c>
      <c r="B83" s="16"/>
      <c r="C83" s="16"/>
      <c r="D83" s="13">
        <v>0</v>
      </c>
      <c r="E83" s="10" t="s">
        <v>51</v>
      </c>
      <c r="F83" s="84" t="s">
        <v>116</v>
      </c>
      <c r="G83" s="16"/>
      <c r="H83" s="35" t="s">
        <v>52</v>
      </c>
      <c r="I83" s="35" t="s">
        <v>53</v>
      </c>
      <c r="J83" s="42">
        <f>SUM(J84:J87)</f>
        <v>4</v>
      </c>
      <c r="K83" s="42">
        <f t="shared" ref="K83:L83" si="26">SUM(K84:K87)</f>
        <v>4</v>
      </c>
      <c r="L83" s="42">
        <f t="shared" si="26"/>
        <v>0</v>
      </c>
      <c r="M83" s="35" t="s">
        <v>54</v>
      </c>
      <c r="N83" s="35" t="s">
        <v>815</v>
      </c>
      <c r="O83" s="42">
        <f>SUM(O84:O87)</f>
        <v>2</v>
      </c>
      <c r="P83" s="42">
        <f t="shared" ref="P83" si="27">SUM(P84:P87)</f>
        <v>2</v>
      </c>
      <c r="Q83" s="42">
        <f t="shared" ref="Q83" si="28">SUM(Q84:Q87)</f>
        <v>2</v>
      </c>
      <c r="R83" s="11" t="s">
        <v>816</v>
      </c>
      <c r="S83" s="11" t="s">
        <v>817</v>
      </c>
      <c r="T83" s="42">
        <f>SUM(T84:T87)</f>
        <v>2</v>
      </c>
      <c r="U83" s="42">
        <f t="shared" ref="U83" si="29">SUM(U84:U87)</f>
        <v>2</v>
      </c>
      <c r="V83" s="42">
        <f t="shared" ref="V83" si="30">SUM(V84:V87)</f>
        <v>0</v>
      </c>
      <c r="W83" s="16"/>
      <c r="X83" s="16"/>
      <c r="Y83" s="85"/>
      <c r="Z83" s="85"/>
      <c r="AA83" s="85"/>
      <c r="AB83" s="16"/>
      <c r="AC83" s="16"/>
      <c r="AD83" s="85"/>
      <c r="AE83" s="85"/>
      <c r="AF83" s="85"/>
      <c r="AG83" s="85"/>
      <c r="AH83" s="85"/>
      <c r="AI83" s="85"/>
      <c r="AJ83" s="85"/>
      <c r="AK83" s="85"/>
      <c r="AL83" s="81">
        <v>1894943.24</v>
      </c>
      <c r="AM83" s="81">
        <v>1610702.1</v>
      </c>
      <c r="AN83" s="81">
        <v>284241.14</v>
      </c>
    </row>
    <row r="84" spans="1:41" ht="100.25" customHeight="1" x14ac:dyDescent="0.3">
      <c r="A84" s="11" t="s">
        <v>404</v>
      </c>
      <c r="B84" s="11" t="s">
        <v>405</v>
      </c>
      <c r="C84" s="11" t="s">
        <v>193</v>
      </c>
      <c r="D84" s="86" t="s">
        <v>818</v>
      </c>
      <c r="E84" s="11" t="s">
        <v>407</v>
      </c>
      <c r="F84" s="22" t="s">
        <v>277</v>
      </c>
      <c r="G84" s="35" t="s">
        <v>406</v>
      </c>
      <c r="H84" s="35" t="s">
        <v>52</v>
      </c>
      <c r="I84" s="35" t="s">
        <v>53</v>
      </c>
      <c r="J84" s="42">
        <v>3</v>
      </c>
      <c r="K84" s="42">
        <v>3</v>
      </c>
      <c r="L84" s="42">
        <v>0</v>
      </c>
      <c r="M84" s="11" t="s">
        <v>116</v>
      </c>
      <c r="N84" s="11"/>
      <c r="O84" s="11"/>
      <c r="P84" s="25"/>
      <c r="Q84" s="42"/>
      <c r="R84" s="11" t="s">
        <v>816</v>
      </c>
      <c r="S84" s="11" t="s">
        <v>817</v>
      </c>
      <c r="T84" s="42">
        <v>1</v>
      </c>
      <c r="U84" s="42">
        <v>1</v>
      </c>
      <c r="V84" s="42">
        <v>0</v>
      </c>
      <c r="W84" s="88"/>
      <c r="X84" s="35"/>
      <c r="Y84" s="88"/>
      <c r="Z84" s="91"/>
      <c r="AA84" s="88"/>
      <c r="AB84" s="90"/>
      <c r="AC84" s="90"/>
      <c r="AD84" s="91"/>
      <c r="AE84" s="91"/>
      <c r="AF84" s="88"/>
      <c r="AG84" s="88"/>
      <c r="AH84" s="88"/>
      <c r="AI84" s="88"/>
      <c r="AJ84" s="88"/>
      <c r="AK84" s="88"/>
      <c r="AL84" s="81">
        <v>1143469</v>
      </c>
      <c r="AM84" s="81">
        <v>971949</v>
      </c>
      <c r="AN84" s="81">
        <v>171520</v>
      </c>
    </row>
    <row r="85" spans="1:41" ht="100.25" customHeight="1" x14ac:dyDescent="0.3">
      <c r="A85" s="11" t="s">
        <v>408</v>
      </c>
      <c r="B85" s="11" t="s">
        <v>409</v>
      </c>
      <c r="C85" s="11" t="s">
        <v>148</v>
      </c>
      <c r="D85" s="86" t="s">
        <v>410</v>
      </c>
      <c r="E85" s="11" t="s">
        <v>411</v>
      </c>
      <c r="F85" s="22" t="s">
        <v>277</v>
      </c>
      <c r="G85" s="35" t="s">
        <v>410</v>
      </c>
      <c r="H85" s="35" t="s">
        <v>116</v>
      </c>
      <c r="I85" s="35" t="s">
        <v>116</v>
      </c>
      <c r="J85" s="22"/>
      <c r="K85" s="87"/>
      <c r="L85" s="22"/>
      <c r="M85" s="35" t="s">
        <v>54</v>
      </c>
      <c r="N85" s="35" t="s">
        <v>815</v>
      </c>
      <c r="O85" s="22">
        <v>1</v>
      </c>
      <c r="P85" s="22">
        <v>1</v>
      </c>
      <c r="Q85" s="22">
        <v>1</v>
      </c>
      <c r="R85" s="35" t="s">
        <v>116</v>
      </c>
      <c r="S85" s="35" t="s">
        <v>116</v>
      </c>
      <c r="T85" s="22" t="s">
        <v>116</v>
      </c>
      <c r="U85" s="23"/>
      <c r="V85" s="22"/>
      <c r="W85" s="88"/>
      <c r="X85" s="35"/>
      <c r="Y85" s="88"/>
      <c r="Z85" s="91"/>
      <c r="AA85" s="88"/>
      <c r="AB85" s="90"/>
      <c r="AC85" s="90"/>
      <c r="AD85" s="91"/>
      <c r="AE85" s="91"/>
      <c r="AF85" s="88"/>
      <c r="AG85" s="88"/>
      <c r="AH85" s="88"/>
      <c r="AI85" s="88"/>
      <c r="AJ85" s="88"/>
      <c r="AK85" s="88"/>
      <c r="AL85" s="81">
        <v>33638</v>
      </c>
      <c r="AM85" s="81">
        <v>28592.3</v>
      </c>
      <c r="AN85" s="81">
        <v>5045.7</v>
      </c>
      <c r="AO85" s="63">
        <v>1</v>
      </c>
    </row>
    <row r="86" spans="1:41" ht="100.25" customHeight="1" x14ac:dyDescent="0.3">
      <c r="A86" s="11" t="s">
        <v>412</v>
      </c>
      <c r="B86" s="11" t="s">
        <v>413</v>
      </c>
      <c r="C86" s="11" t="s">
        <v>148</v>
      </c>
      <c r="D86" s="86" t="s">
        <v>414</v>
      </c>
      <c r="E86" s="11" t="s">
        <v>415</v>
      </c>
      <c r="F86" s="22" t="s">
        <v>277</v>
      </c>
      <c r="G86" s="35" t="s">
        <v>414</v>
      </c>
      <c r="H86" s="35" t="s">
        <v>116</v>
      </c>
      <c r="I86" s="35" t="s">
        <v>116</v>
      </c>
      <c r="J86" s="22" t="s">
        <v>116</v>
      </c>
      <c r="K86" s="87"/>
      <c r="L86" s="22"/>
      <c r="M86" s="35" t="s">
        <v>54</v>
      </c>
      <c r="N86" s="35" t="s">
        <v>815</v>
      </c>
      <c r="O86" s="22">
        <v>1</v>
      </c>
      <c r="P86" s="22">
        <v>1</v>
      </c>
      <c r="Q86" s="22">
        <v>1</v>
      </c>
      <c r="R86" s="35" t="s">
        <v>116</v>
      </c>
      <c r="S86" s="35" t="s">
        <v>116</v>
      </c>
      <c r="T86" s="22" t="s">
        <v>116</v>
      </c>
      <c r="U86" s="23"/>
      <c r="V86" s="22"/>
      <c r="W86" s="88"/>
      <c r="X86" s="35"/>
      <c r="Y86" s="88"/>
      <c r="Z86" s="91"/>
      <c r="AA86" s="88"/>
      <c r="AB86" s="90"/>
      <c r="AC86" s="90"/>
      <c r="AD86" s="91"/>
      <c r="AE86" s="91"/>
      <c r="AF86" s="88"/>
      <c r="AG86" s="88"/>
      <c r="AH86" s="88"/>
      <c r="AI86" s="88"/>
      <c r="AJ86" s="88"/>
      <c r="AK86" s="88"/>
      <c r="AL86" s="81">
        <v>17000</v>
      </c>
      <c r="AM86" s="81">
        <v>14450</v>
      </c>
      <c r="AN86" s="81">
        <v>2550</v>
      </c>
      <c r="AO86" s="63">
        <v>1</v>
      </c>
    </row>
    <row r="87" spans="1:41" ht="100.25" customHeight="1" x14ac:dyDescent="0.3">
      <c r="A87" s="11" t="s">
        <v>416</v>
      </c>
      <c r="B87" s="11" t="s">
        <v>417</v>
      </c>
      <c r="C87" s="11" t="s">
        <v>193</v>
      </c>
      <c r="D87" s="86"/>
      <c r="E87" s="11" t="s">
        <v>419</v>
      </c>
      <c r="F87" s="22" t="s">
        <v>147</v>
      </c>
      <c r="G87" s="35" t="s">
        <v>418</v>
      </c>
      <c r="H87" s="35" t="s">
        <v>52</v>
      </c>
      <c r="I87" s="35" t="s">
        <v>53</v>
      </c>
      <c r="J87" s="22">
        <v>1</v>
      </c>
      <c r="K87" s="87">
        <v>1</v>
      </c>
      <c r="L87" s="22">
        <v>0</v>
      </c>
      <c r="M87" s="35" t="s">
        <v>116</v>
      </c>
      <c r="N87" s="35" t="s">
        <v>116</v>
      </c>
      <c r="O87" s="35"/>
      <c r="P87" s="90"/>
      <c r="Q87" s="22"/>
      <c r="R87" s="48" t="s">
        <v>816</v>
      </c>
      <c r="S87" s="48" t="s">
        <v>817</v>
      </c>
      <c r="T87" s="105">
        <v>1</v>
      </c>
      <c r="U87" s="105">
        <v>1</v>
      </c>
      <c r="V87" s="105">
        <v>0</v>
      </c>
      <c r="W87" s="88"/>
      <c r="X87" s="35"/>
      <c r="Y87" s="88"/>
      <c r="Z87" s="91"/>
      <c r="AA87" s="88"/>
      <c r="AB87" s="90"/>
      <c r="AC87" s="90"/>
      <c r="AD87" s="91"/>
      <c r="AE87" s="91"/>
      <c r="AF87" s="88"/>
      <c r="AG87" s="88"/>
      <c r="AH87" s="88"/>
      <c r="AI87" s="88"/>
      <c r="AJ87" s="88"/>
      <c r="AK87" s="88"/>
      <c r="AL87" s="81">
        <v>250000</v>
      </c>
      <c r="AM87" s="81">
        <v>212500</v>
      </c>
      <c r="AN87" s="81">
        <v>37500</v>
      </c>
    </row>
    <row r="88" spans="1:41" ht="82.25" customHeight="1" x14ac:dyDescent="0.3">
      <c r="A88" s="16" t="s">
        <v>420</v>
      </c>
      <c r="B88" s="16"/>
      <c r="C88" s="16"/>
      <c r="D88" s="13">
        <v>0</v>
      </c>
      <c r="E88" s="10" t="s">
        <v>55</v>
      </c>
      <c r="F88" s="84" t="s">
        <v>116</v>
      </c>
      <c r="G88" s="16"/>
      <c r="H88" s="35" t="s">
        <v>56</v>
      </c>
      <c r="I88" s="35" t="s">
        <v>819</v>
      </c>
      <c r="J88" s="113">
        <f>SUM(J89:J92)</f>
        <v>4.05</v>
      </c>
      <c r="K88" s="113">
        <f t="shared" ref="K88:L88" si="31">SUM(K89:K92)</f>
        <v>4.05</v>
      </c>
      <c r="L88" s="113">
        <f t="shared" si="31"/>
        <v>4.05</v>
      </c>
      <c r="M88" s="35" t="s">
        <v>57</v>
      </c>
      <c r="N88" s="35" t="s">
        <v>820</v>
      </c>
      <c r="O88" s="22">
        <v>0.66</v>
      </c>
      <c r="P88" s="53">
        <v>0.66</v>
      </c>
      <c r="Q88" s="22">
        <v>0</v>
      </c>
      <c r="R88" s="112"/>
      <c r="S88" s="16"/>
      <c r="T88" s="85"/>
      <c r="U88" s="85"/>
      <c r="V88" s="85"/>
      <c r="W88" s="85"/>
      <c r="X88" s="16"/>
      <c r="Y88" s="85"/>
      <c r="Z88" s="85"/>
      <c r="AA88" s="85"/>
      <c r="AB88" s="16"/>
      <c r="AC88" s="16"/>
      <c r="AD88" s="85"/>
      <c r="AE88" s="85"/>
      <c r="AF88" s="85"/>
      <c r="AG88" s="85"/>
      <c r="AH88" s="85"/>
      <c r="AI88" s="85"/>
      <c r="AJ88" s="85"/>
      <c r="AK88" s="85"/>
      <c r="AL88" s="81">
        <v>620036.4</v>
      </c>
      <c r="AM88" s="81">
        <v>438665.33</v>
      </c>
      <c r="AN88" s="81">
        <v>181371.07</v>
      </c>
    </row>
    <row r="89" spans="1:41" ht="100.25" customHeight="1" x14ac:dyDescent="0.3">
      <c r="A89" s="11" t="s">
        <v>421</v>
      </c>
      <c r="B89" s="11" t="s">
        <v>422</v>
      </c>
      <c r="C89" s="11" t="str">
        <f>VLOOKUP($D89,'[1]Projektų sutarčių ataskaita (2'!$B$19:$F$126,5,FALSE)</f>
        <v>Baigtas</v>
      </c>
      <c r="D89" s="86" t="s">
        <v>423</v>
      </c>
      <c r="E89" s="11" t="s">
        <v>424</v>
      </c>
      <c r="F89" s="22" t="s">
        <v>277</v>
      </c>
      <c r="G89" s="35" t="s">
        <v>423</v>
      </c>
      <c r="H89" s="35" t="s">
        <v>56</v>
      </c>
      <c r="I89" s="35" t="s">
        <v>819</v>
      </c>
      <c r="J89" s="113">
        <v>1.34</v>
      </c>
      <c r="K89" s="53">
        <v>1.34</v>
      </c>
      <c r="L89" s="53">
        <v>1.34</v>
      </c>
      <c r="M89" s="35" t="s">
        <v>116</v>
      </c>
      <c r="N89" s="35" t="s">
        <v>116</v>
      </c>
      <c r="O89" s="35" t="s">
        <v>116</v>
      </c>
      <c r="P89" s="90"/>
      <c r="Q89" s="22"/>
      <c r="R89" s="35"/>
      <c r="S89" s="35"/>
      <c r="T89" s="88"/>
      <c r="U89" s="91"/>
      <c r="V89" s="88"/>
      <c r="W89" s="88"/>
      <c r="X89" s="35"/>
      <c r="Y89" s="88"/>
      <c r="Z89" s="91"/>
      <c r="AA89" s="88"/>
      <c r="AB89" s="90"/>
      <c r="AC89" s="90"/>
      <c r="AD89" s="91"/>
      <c r="AE89" s="91"/>
      <c r="AF89" s="88"/>
      <c r="AG89" s="88"/>
      <c r="AH89" s="88"/>
      <c r="AI89" s="88"/>
      <c r="AJ89" s="88"/>
      <c r="AK89" s="88"/>
      <c r="AL89" s="81">
        <v>103306</v>
      </c>
      <c r="AM89" s="81">
        <v>87810</v>
      </c>
      <c r="AN89" s="81">
        <v>15496</v>
      </c>
      <c r="AO89" s="63">
        <v>1</v>
      </c>
    </row>
    <row r="90" spans="1:41" ht="100.25" customHeight="1" x14ac:dyDescent="0.3">
      <c r="A90" s="11" t="s">
        <v>425</v>
      </c>
      <c r="B90" s="11" t="s">
        <v>426</v>
      </c>
      <c r="C90" s="11" t="str">
        <f>VLOOKUP($D90,'[1]Projektų sutarčių ataskaita (2'!$B$19:$F$126,5,FALSE)</f>
        <v>Baigtas</v>
      </c>
      <c r="D90" s="86" t="s">
        <v>427</v>
      </c>
      <c r="E90" s="11" t="s">
        <v>428</v>
      </c>
      <c r="F90" s="22" t="s">
        <v>277</v>
      </c>
      <c r="G90" s="35" t="s">
        <v>427</v>
      </c>
      <c r="H90" s="35" t="s">
        <v>56</v>
      </c>
      <c r="I90" s="35" t="s">
        <v>819</v>
      </c>
      <c r="J90" s="53">
        <v>0.75</v>
      </c>
      <c r="K90" s="53">
        <v>0.75</v>
      </c>
      <c r="L90" s="22">
        <v>0.75</v>
      </c>
      <c r="M90" s="35" t="s">
        <v>116</v>
      </c>
      <c r="N90" s="35" t="s">
        <v>116</v>
      </c>
      <c r="O90" s="35" t="s">
        <v>116</v>
      </c>
      <c r="P90" s="90"/>
      <c r="Q90" s="22"/>
      <c r="R90" s="35"/>
      <c r="S90" s="35"/>
      <c r="T90" s="88"/>
      <c r="U90" s="91"/>
      <c r="V90" s="88"/>
      <c r="W90" s="88"/>
      <c r="X90" s="35"/>
      <c r="Y90" s="88"/>
      <c r="Z90" s="91"/>
      <c r="AA90" s="88"/>
      <c r="AB90" s="90"/>
      <c r="AC90" s="90"/>
      <c r="AD90" s="91"/>
      <c r="AE90" s="91"/>
      <c r="AF90" s="88"/>
      <c r="AG90" s="88"/>
      <c r="AH90" s="88"/>
      <c r="AI90" s="88"/>
      <c r="AJ90" s="88"/>
      <c r="AK90" s="88"/>
      <c r="AL90" s="81">
        <v>133670.07</v>
      </c>
      <c r="AM90" s="81">
        <v>113619.56</v>
      </c>
      <c r="AN90" s="81">
        <v>20050.509999999998</v>
      </c>
      <c r="AO90" s="63">
        <v>1</v>
      </c>
    </row>
    <row r="91" spans="1:41" ht="100.25" customHeight="1" x14ac:dyDescent="0.3">
      <c r="A91" s="11" t="s">
        <v>429</v>
      </c>
      <c r="B91" s="11" t="s">
        <v>430</v>
      </c>
      <c r="C91" s="11" t="str">
        <f>VLOOKUP($D91,'[1]Projektų sutarčių ataskaita (2'!$B$19:$F$126,5,FALSE)</f>
        <v>Baigtas</v>
      </c>
      <c r="D91" s="86" t="s">
        <v>431</v>
      </c>
      <c r="E91" s="11" t="s">
        <v>432</v>
      </c>
      <c r="F91" s="22" t="s">
        <v>277</v>
      </c>
      <c r="G91" s="35" t="s">
        <v>431</v>
      </c>
      <c r="H91" s="35" t="s">
        <v>56</v>
      </c>
      <c r="I91" s="35" t="s">
        <v>819</v>
      </c>
      <c r="J91" s="53">
        <v>1.1599999999999999</v>
      </c>
      <c r="K91" s="53">
        <v>1.1599999999999999</v>
      </c>
      <c r="L91" s="22">
        <v>1.1599999999999999</v>
      </c>
      <c r="M91" s="35" t="s">
        <v>116</v>
      </c>
      <c r="N91" s="35" t="s">
        <v>116</v>
      </c>
      <c r="O91" s="35" t="s">
        <v>116</v>
      </c>
      <c r="P91" s="90"/>
      <c r="Q91" s="22"/>
      <c r="R91" s="35"/>
      <c r="S91" s="35"/>
      <c r="T91" s="88"/>
      <c r="U91" s="91"/>
      <c r="V91" s="88"/>
      <c r="W91" s="88"/>
      <c r="X91" s="35"/>
      <c r="Y91" s="88"/>
      <c r="Z91" s="91"/>
      <c r="AA91" s="88"/>
      <c r="AB91" s="90"/>
      <c r="AC91" s="90"/>
      <c r="AD91" s="91"/>
      <c r="AE91" s="91"/>
      <c r="AF91" s="88"/>
      <c r="AG91" s="88"/>
      <c r="AH91" s="88"/>
      <c r="AI91" s="88"/>
      <c r="AJ91" s="88"/>
      <c r="AK91" s="88"/>
      <c r="AL91" s="81">
        <v>84948.28</v>
      </c>
      <c r="AM91" s="81">
        <v>66466.77</v>
      </c>
      <c r="AN91" s="81">
        <v>18481.510000000002</v>
      </c>
      <c r="AO91" s="63">
        <v>1</v>
      </c>
    </row>
    <row r="92" spans="1:41" ht="100.25" customHeight="1" x14ac:dyDescent="0.3">
      <c r="A92" s="11" t="s">
        <v>433</v>
      </c>
      <c r="B92" s="11" t="s">
        <v>434</v>
      </c>
      <c r="C92" s="11" t="str">
        <f>VLOOKUP($D92,'[1]Projektų sutarčių ataskaita (2'!$B$19:$F$126,5,FALSE)</f>
        <v>Baigtas</v>
      </c>
      <c r="D92" s="86" t="s">
        <v>435</v>
      </c>
      <c r="E92" s="11" t="s">
        <v>436</v>
      </c>
      <c r="F92" s="22" t="s">
        <v>147</v>
      </c>
      <c r="G92" s="35" t="s">
        <v>435</v>
      </c>
      <c r="H92" s="35" t="s">
        <v>56</v>
      </c>
      <c r="I92" s="35" t="s">
        <v>819</v>
      </c>
      <c r="J92" s="53">
        <v>0.8</v>
      </c>
      <c r="K92" s="53">
        <v>0.8</v>
      </c>
      <c r="L92" s="53">
        <v>0.8</v>
      </c>
      <c r="M92" s="35" t="s">
        <v>116</v>
      </c>
      <c r="N92" s="35" t="s">
        <v>116</v>
      </c>
      <c r="O92" s="35" t="s">
        <v>116</v>
      </c>
      <c r="P92" s="90"/>
      <c r="Q92" s="22"/>
      <c r="R92" s="35"/>
      <c r="S92" s="35"/>
      <c r="T92" s="88"/>
      <c r="U92" s="91"/>
      <c r="V92" s="88"/>
      <c r="W92" s="88"/>
      <c r="X92" s="35"/>
      <c r="Y92" s="88"/>
      <c r="Z92" s="91"/>
      <c r="AA92" s="88"/>
      <c r="AB92" s="90"/>
      <c r="AC92" s="90"/>
      <c r="AD92" s="91"/>
      <c r="AE92" s="91"/>
      <c r="AF92" s="88"/>
      <c r="AG92" s="88"/>
      <c r="AH92" s="88"/>
      <c r="AI92" s="88"/>
      <c r="AJ92" s="88"/>
      <c r="AK92" s="88"/>
      <c r="AL92" s="81">
        <v>98949.56</v>
      </c>
      <c r="AM92" s="81">
        <v>84107.13</v>
      </c>
      <c r="AN92" s="81">
        <v>14842.43</v>
      </c>
      <c r="AO92" s="63">
        <v>1</v>
      </c>
    </row>
    <row r="93" spans="1:41" ht="100.25" customHeight="1" x14ac:dyDescent="0.3">
      <c r="A93" s="11" t="s">
        <v>437</v>
      </c>
      <c r="B93" s="11" t="s">
        <v>438</v>
      </c>
      <c r="C93" s="11" t="s">
        <v>193</v>
      </c>
      <c r="D93" s="86" t="s">
        <v>439</v>
      </c>
      <c r="E93" s="11" t="s">
        <v>440</v>
      </c>
      <c r="F93" s="22" t="s">
        <v>147</v>
      </c>
      <c r="G93" s="35" t="s">
        <v>439</v>
      </c>
      <c r="H93" s="35" t="s">
        <v>116</v>
      </c>
      <c r="I93" s="35" t="s">
        <v>116</v>
      </c>
      <c r="J93" s="35"/>
      <c r="K93" s="90"/>
      <c r="L93" s="22"/>
      <c r="M93" s="35" t="s">
        <v>57</v>
      </c>
      <c r="N93" s="35" t="s">
        <v>820</v>
      </c>
      <c r="O93" s="22">
        <v>0.66</v>
      </c>
      <c r="P93" s="53">
        <v>0.66</v>
      </c>
      <c r="Q93" s="22">
        <v>0</v>
      </c>
      <c r="R93" s="35" t="s">
        <v>116</v>
      </c>
      <c r="S93" s="35" t="s">
        <v>116</v>
      </c>
      <c r="T93" s="88"/>
      <c r="U93" s="91"/>
      <c r="V93" s="88"/>
      <c r="W93" s="88"/>
      <c r="X93" s="35"/>
      <c r="Y93" s="88"/>
      <c r="Z93" s="91"/>
      <c r="AA93" s="88"/>
      <c r="AB93" s="90"/>
      <c r="AC93" s="90"/>
      <c r="AD93" s="91"/>
      <c r="AE93" s="91"/>
      <c r="AF93" s="88"/>
      <c r="AG93" s="88"/>
      <c r="AH93" s="88"/>
      <c r="AI93" s="88"/>
      <c r="AJ93" s="88"/>
      <c r="AK93" s="88"/>
      <c r="AL93" s="81">
        <v>199162.49000000002</v>
      </c>
      <c r="AM93" s="81">
        <v>86661.87</v>
      </c>
      <c r="AN93" s="81">
        <v>112500.62000000002</v>
      </c>
    </row>
    <row r="94" spans="1:41" ht="78.599999999999994" customHeight="1" x14ac:dyDescent="0.3">
      <c r="A94" s="16" t="s">
        <v>441</v>
      </c>
      <c r="B94" s="16"/>
      <c r="C94" s="16"/>
      <c r="D94" s="13">
        <v>0</v>
      </c>
      <c r="E94" s="10" t="s">
        <v>58</v>
      </c>
      <c r="F94" s="84" t="s">
        <v>116</v>
      </c>
      <c r="G94" s="16"/>
      <c r="H94" s="35" t="s">
        <v>59</v>
      </c>
      <c r="I94" s="35" t="s">
        <v>821</v>
      </c>
      <c r="J94" s="22">
        <f>SUM(J95:J101)</f>
        <v>3.59</v>
      </c>
      <c r="K94" s="22">
        <f t="shared" ref="K94:L94" si="32">SUM(K95:K101)</f>
        <v>3.59</v>
      </c>
      <c r="L94" s="22">
        <f t="shared" si="32"/>
        <v>2.9699999999999998</v>
      </c>
      <c r="M94" s="35" t="s">
        <v>60</v>
      </c>
      <c r="N94" s="35" t="s">
        <v>61</v>
      </c>
      <c r="O94" s="22">
        <f>SUM(O95:O101)</f>
        <v>17</v>
      </c>
      <c r="P94" s="22">
        <f t="shared" ref="P94" si="33">SUM(P95:P101)</f>
        <v>16</v>
      </c>
      <c r="Q94" s="22">
        <f t="shared" ref="Q94" si="34">SUM(Q95:Q101)</f>
        <v>11</v>
      </c>
      <c r="R94" s="35" t="s">
        <v>62</v>
      </c>
      <c r="S94" s="35" t="s">
        <v>822</v>
      </c>
      <c r="T94" s="22">
        <f>SUM(T95:T101)</f>
        <v>0.72</v>
      </c>
      <c r="U94" s="22">
        <f t="shared" ref="U94" si="35">SUM(U95:U101)</f>
        <v>0.72</v>
      </c>
      <c r="V94" s="22">
        <f t="shared" ref="V94" si="36">SUM(V95:V101)</f>
        <v>0.72</v>
      </c>
      <c r="W94" s="16"/>
      <c r="X94" s="16"/>
      <c r="Y94" s="85"/>
      <c r="Z94" s="85"/>
      <c r="AA94" s="85"/>
      <c r="AB94" s="16"/>
      <c r="AC94" s="16"/>
      <c r="AD94" s="85"/>
      <c r="AE94" s="85"/>
      <c r="AF94" s="85"/>
      <c r="AG94" s="85"/>
      <c r="AH94" s="85"/>
      <c r="AI94" s="85"/>
      <c r="AJ94" s="85"/>
      <c r="AK94" s="85"/>
      <c r="AL94" s="81">
        <v>5412518.8100000005</v>
      </c>
      <c r="AM94" s="81">
        <v>3101622.89</v>
      </c>
      <c r="AN94" s="81">
        <v>2310895.92</v>
      </c>
    </row>
    <row r="95" spans="1:41" ht="100.25" customHeight="1" x14ac:dyDescent="0.3">
      <c r="A95" s="11" t="s">
        <v>442</v>
      </c>
      <c r="B95" s="11" t="s">
        <v>443</v>
      </c>
      <c r="C95" s="11" t="str">
        <f>VLOOKUP($D95,'[1]Projektų sutarčių ataskaita (2'!$B$19:$F$126,5,FALSE)</f>
        <v>Baigtas</v>
      </c>
      <c r="D95" s="86" t="s">
        <v>444</v>
      </c>
      <c r="E95" s="11" t="s">
        <v>445</v>
      </c>
      <c r="F95" s="22" t="s">
        <v>277</v>
      </c>
      <c r="G95" s="35" t="s">
        <v>444</v>
      </c>
      <c r="H95" s="35" t="s">
        <v>59</v>
      </c>
      <c r="I95" s="35" t="s">
        <v>821</v>
      </c>
      <c r="J95" s="22">
        <v>0.78</v>
      </c>
      <c r="K95" s="53">
        <v>0.78</v>
      </c>
      <c r="L95" s="22">
        <v>0.78</v>
      </c>
      <c r="M95" s="35" t="s">
        <v>60</v>
      </c>
      <c r="N95" s="35" t="s">
        <v>61</v>
      </c>
      <c r="O95" s="87">
        <v>3</v>
      </c>
      <c r="P95" s="97">
        <v>3</v>
      </c>
      <c r="Q95" s="22">
        <v>3</v>
      </c>
      <c r="R95" s="35" t="s">
        <v>116</v>
      </c>
      <c r="S95" s="35" t="s">
        <v>116</v>
      </c>
      <c r="T95" s="91" t="s">
        <v>116</v>
      </c>
      <c r="U95" s="91"/>
      <c r="V95" s="22"/>
      <c r="W95" s="35"/>
      <c r="X95" s="35"/>
      <c r="Y95" s="88"/>
      <c r="Z95" s="91"/>
      <c r="AA95" s="88"/>
      <c r="AB95" s="90"/>
      <c r="AC95" s="90"/>
      <c r="AD95" s="91"/>
      <c r="AE95" s="91"/>
      <c r="AF95" s="88"/>
      <c r="AG95" s="88"/>
      <c r="AH95" s="88"/>
      <c r="AI95" s="88"/>
      <c r="AJ95" s="88"/>
      <c r="AK95" s="88"/>
      <c r="AL95" s="81">
        <v>835464</v>
      </c>
      <c r="AM95" s="81">
        <v>710144</v>
      </c>
      <c r="AN95" s="81">
        <v>125320</v>
      </c>
      <c r="AO95" s="63">
        <v>1</v>
      </c>
    </row>
    <row r="96" spans="1:41" ht="100.25" customHeight="1" x14ac:dyDescent="0.3">
      <c r="A96" s="11" t="s">
        <v>447</v>
      </c>
      <c r="B96" s="11" t="s">
        <v>448</v>
      </c>
      <c r="C96" s="11" t="str">
        <f>VLOOKUP($D96,'[1]Projektų sutarčių ataskaita (2'!$B$19:$F$126,5,FALSE)</f>
        <v>Baigtas</v>
      </c>
      <c r="D96" s="86" t="s">
        <v>449</v>
      </c>
      <c r="E96" s="11" t="s">
        <v>450</v>
      </c>
      <c r="F96" s="22" t="s">
        <v>277</v>
      </c>
      <c r="G96" s="35" t="s">
        <v>449</v>
      </c>
      <c r="H96" s="35" t="s">
        <v>116</v>
      </c>
      <c r="I96" s="35" t="s">
        <v>116</v>
      </c>
      <c r="J96" s="22" t="s">
        <v>116</v>
      </c>
      <c r="K96" s="53"/>
      <c r="L96" s="22"/>
      <c r="M96" s="35" t="s">
        <v>116</v>
      </c>
      <c r="N96" s="35" t="s">
        <v>116</v>
      </c>
      <c r="O96" s="87" t="s">
        <v>116</v>
      </c>
      <c r="P96" s="97"/>
      <c r="Q96" s="22"/>
      <c r="R96" s="35" t="s">
        <v>62</v>
      </c>
      <c r="S96" s="35" t="s">
        <v>822</v>
      </c>
      <c r="T96" s="91">
        <v>0.72</v>
      </c>
      <c r="U96" s="91">
        <v>0.72</v>
      </c>
      <c r="V96" s="22">
        <v>0.72</v>
      </c>
      <c r="W96" s="35" t="s">
        <v>116</v>
      </c>
      <c r="X96" s="35" t="s">
        <v>116</v>
      </c>
      <c r="Y96" s="88" t="s">
        <v>116</v>
      </c>
      <c r="Z96" s="91"/>
      <c r="AA96" s="88"/>
      <c r="AB96" s="90"/>
      <c r="AC96" s="90"/>
      <c r="AD96" s="91"/>
      <c r="AE96" s="91"/>
      <c r="AF96" s="88"/>
      <c r="AG96" s="88"/>
      <c r="AH96" s="88"/>
      <c r="AI96" s="88"/>
      <c r="AJ96" s="88"/>
      <c r="AK96" s="88"/>
      <c r="AL96" s="81">
        <v>879927.06</v>
      </c>
      <c r="AM96" s="81">
        <v>747938</v>
      </c>
      <c r="AN96" s="81">
        <v>131989.06</v>
      </c>
      <c r="AO96" s="63">
        <v>1</v>
      </c>
    </row>
    <row r="97" spans="1:41" ht="100.25" customHeight="1" x14ac:dyDescent="0.3">
      <c r="A97" s="11" t="s">
        <v>451</v>
      </c>
      <c r="B97" s="11" t="s">
        <v>452</v>
      </c>
      <c r="C97" s="11" t="s">
        <v>193</v>
      </c>
      <c r="D97" s="86" t="s">
        <v>453</v>
      </c>
      <c r="E97" s="11" t="s">
        <v>454</v>
      </c>
      <c r="F97" s="22" t="s">
        <v>147</v>
      </c>
      <c r="G97" s="35" t="s">
        <v>453</v>
      </c>
      <c r="H97" s="35" t="s">
        <v>116</v>
      </c>
      <c r="I97" s="35" t="s">
        <v>116</v>
      </c>
      <c r="J97" s="22" t="s">
        <v>116</v>
      </c>
      <c r="K97" s="53"/>
      <c r="L97" s="22"/>
      <c r="M97" s="35" t="s">
        <v>60</v>
      </c>
      <c r="N97" s="35" t="s">
        <v>61</v>
      </c>
      <c r="O97" s="87">
        <v>3</v>
      </c>
      <c r="P97" s="22">
        <v>2</v>
      </c>
      <c r="Q97" s="22">
        <v>1</v>
      </c>
      <c r="R97" s="35" t="s">
        <v>116</v>
      </c>
      <c r="S97" s="35" t="s">
        <v>116</v>
      </c>
      <c r="T97" s="91" t="s">
        <v>116</v>
      </c>
      <c r="U97" s="91"/>
      <c r="V97" s="22"/>
      <c r="W97" s="35"/>
      <c r="X97" s="35"/>
      <c r="Y97" s="88"/>
      <c r="Z97" s="91"/>
      <c r="AA97" s="88"/>
      <c r="AB97" s="90"/>
      <c r="AC97" s="90"/>
      <c r="AD97" s="91"/>
      <c r="AE97" s="91"/>
      <c r="AF97" s="88"/>
      <c r="AG97" s="88"/>
      <c r="AH97" s="88"/>
      <c r="AI97" s="88"/>
      <c r="AJ97" s="88"/>
      <c r="AK97" s="88"/>
      <c r="AL97" s="81">
        <v>1425137.7999999998</v>
      </c>
      <c r="AM97" s="81">
        <v>250299.89</v>
      </c>
      <c r="AN97" s="81">
        <v>1174837.9099999999</v>
      </c>
    </row>
    <row r="98" spans="1:41" ht="100.25" customHeight="1" x14ac:dyDescent="0.3">
      <c r="A98" s="11" t="s">
        <v>455</v>
      </c>
      <c r="B98" s="11" t="s">
        <v>456</v>
      </c>
      <c r="C98" s="11" t="str">
        <f>VLOOKUP($D98,'[1]Projektų sutarčių ataskaita (2'!$B$19:$F$126,5,FALSE)</f>
        <v>Baigtas</v>
      </c>
      <c r="D98" s="86" t="s">
        <v>457</v>
      </c>
      <c r="E98" s="11" t="s">
        <v>458</v>
      </c>
      <c r="F98" s="22" t="s">
        <v>147</v>
      </c>
      <c r="G98" s="35" t="s">
        <v>457</v>
      </c>
      <c r="H98" s="35" t="s">
        <v>116</v>
      </c>
      <c r="I98" s="35" t="s">
        <v>116</v>
      </c>
      <c r="J98" s="22" t="s">
        <v>116</v>
      </c>
      <c r="K98" s="53"/>
      <c r="L98" s="22"/>
      <c r="M98" s="35" t="s">
        <v>60</v>
      </c>
      <c r="N98" s="35" t="s">
        <v>61</v>
      </c>
      <c r="O98" s="87">
        <v>2</v>
      </c>
      <c r="P98" s="97">
        <v>2</v>
      </c>
      <c r="Q98" s="22">
        <v>2</v>
      </c>
      <c r="R98" s="35" t="s">
        <v>116</v>
      </c>
      <c r="S98" s="35" t="s">
        <v>116</v>
      </c>
      <c r="T98" s="91" t="s">
        <v>116</v>
      </c>
      <c r="U98" s="91"/>
      <c r="V98" s="22"/>
      <c r="W98" s="35"/>
      <c r="X98" s="35"/>
      <c r="Y98" s="88"/>
      <c r="Z98" s="91"/>
      <c r="AA98" s="88"/>
      <c r="AB98" s="90"/>
      <c r="AC98" s="90"/>
      <c r="AD98" s="91"/>
      <c r="AE98" s="91"/>
      <c r="AF98" s="88"/>
      <c r="AG98" s="88"/>
      <c r="AH98" s="88"/>
      <c r="AI98" s="88"/>
      <c r="AJ98" s="88"/>
      <c r="AK98" s="88"/>
      <c r="AL98" s="81">
        <v>274817.98</v>
      </c>
      <c r="AM98" s="81">
        <v>200844</v>
      </c>
      <c r="AN98" s="81">
        <v>73973.98</v>
      </c>
      <c r="AO98" s="63">
        <v>1</v>
      </c>
    </row>
    <row r="99" spans="1:41" ht="100.25" customHeight="1" x14ac:dyDescent="0.3">
      <c r="A99" s="11" t="s">
        <v>459</v>
      </c>
      <c r="B99" s="11" t="s">
        <v>460</v>
      </c>
      <c r="C99" s="11" t="s">
        <v>193</v>
      </c>
      <c r="D99" s="86" t="s">
        <v>461</v>
      </c>
      <c r="E99" s="11" t="s">
        <v>462</v>
      </c>
      <c r="F99" s="22" t="s">
        <v>277</v>
      </c>
      <c r="G99" s="35" t="s">
        <v>461</v>
      </c>
      <c r="H99" s="35" t="s">
        <v>59</v>
      </c>
      <c r="I99" s="35" t="s">
        <v>821</v>
      </c>
      <c r="J99" s="22">
        <v>0.62</v>
      </c>
      <c r="K99" s="53">
        <v>0.62</v>
      </c>
      <c r="L99" s="22">
        <v>0</v>
      </c>
      <c r="M99" s="35" t="s">
        <v>60</v>
      </c>
      <c r="N99" s="35" t="s">
        <v>61</v>
      </c>
      <c r="O99" s="87">
        <v>3</v>
      </c>
      <c r="P99" s="97">
        <v>3</v>
      </c>
      <c r="Q99" s="22">
        <v>0</v>
      </c>
      <c r="R99" s="35" t="s">
        <v>116</v>
      </c>
      <c r="S99" s="35" t="s">
        <v>116</v>
      </c>
      <c r="T99" s="91" t="s">
        <v>116</v>
      </c>
      <c r="U99" s="91"/>
      <c r="V99" s="22"/>
      <c r="W99" s="35"/>
      <c r="X99" s="35"/>
      <c r="Y99" s="88"/>
      <c r="Z99" s="91"/>
      <c r="AA99" s="88"/>
      <c r="AB99" s="90"/>
      <c r="AC99" s="90"/>
      <c r="AD99" s="91"/>
      <c r="AE99" s="91"/>
      <c r="AF99" s="88"/>
      <c r="AG99" s="88"/>
      <c r="AH99" s="88"/>
      <c r="AI99" s="88"/>
      <c r="AJ99" s="88"/>
      <c r="AK99" s="88"/>
      <c r="AL99" s="81">
        <v>916566.48</v>
      </c>
      <c r="AM99" s="81">
        <v>346184.1</v>
      </c>
      <c r="AN99" s="81">
        <v>570382.38</v>
      </c>
    </row>
    <row r="100" spans="1:41" ht="100.25" customHeight="1" x14ac:dyDescent="0.3">
      <c r="A100" s="11" t="s">
        <v>463</v>
      </c>
      <c r="B100" s="11" t="s">
        <v>464</v>
      </c>
      <c r="C100" s="11" t="str">
        <f>VLOOKUP($D100,'[1]Projektų sutarčių ataskaita (2'!$B$19:$F$126,5,FALSE)</f>
        <v>Baigtas</v>
      </c>
      <c r="D100" s="86" t="s">
        <v>465</v>
      </c>
      <c r="E100" s="11" t="s">
        <v>466</v>
      </c>
      <c r="F100" s="22" t="s">
        <v>277</v>
      </c>
      <c r="G100" s="35" t="s">
        <v>465</v>
      </c>
      <c r="H100" s="35" t="s">
        <v>59</v>
      </c>
      <c r="I100" s="35" t="s">
        <v>821</v>
      </c>
      <c r="J100" s="22">
        <v>2.19</v>
      </c>
      <c r="K100" s="53">
        <v>2.19</v>
      </c>
      <c r="L100" s="22">
        <v>2.19</v>
      </c>
      <c r="M100" s="35" t="s">
        <v>60</v>
      </c>
      <c r="N100" s="35" t="s">
        <v>61</v>
      </c>
      <c r="O100" s="87">
        <v>5</v>
      </c>
      <c r="P100" s="97">
        <v>5</v>
      </c>
      <c r="Q100" s="22">
        <v>5</v>
      </c>
      <c r="R100" s="35" t="s">
        <v>116</v>
      </c>
      <c r="S100" s="35" t="s">
        <v>116</v>
      </c>
      <c r="T100" s="91" t="s">
        <v>116</v>
      </c>
      <c r="U100" s="91"/>
      <c r="V100" s="22"/>
      <c r="W100" s="35"/>
      <c r="X100" s="35"/>
      <c r="Y100" s="88"/>
      <c r="Z100" s="91"/>
      <c r="AA100" s="88"/>
      <c r="AB100" s="90"/>
      <c r="AC100" s="90"/>
      <c r="AD100" s="91"/>
      <c r="AE100" s="91"/>
      <c r="AF100" s="88"/>
      <c r="AG100" s="88"/>
      <c r="AH100" s="88"/>
      <c r="AI100" s="88"/>
      <c r="AJ100" s="88"/>
      <c r="AK100" s="88"/>
      <c r="AL100" s="81">
        <v>759934</v>
      </c>
      <c r="AM100" s="81">
        <v>645944</v>
      </c>
      <c r="AN100" s="81">
        <v>113990</v>
      </c>
    </row>
    <row r="101" spans="1:41" ht="100.25" customHeight="1" x14ac:dyDescent="0.3">
      <c r="A101" s="11" t="s">
        <v>467</v>
      </c>
      <c r="B101" s="11" t="s">
        <v>468</v>
      </c>
      <c r="C101" s="11" t="s">
        <v>193</v>
      </c>
      <c r="D101" s="86" t="s">
        <v>469</v>
      </c>
      <c r="E101" s="11" t="s">
        <v>470</v>
      </c>
      <c r="F101" s="22" t="s">
        <v>147</v>
      </c>
      <c r="G101" s="35" t="s">
        <v>469</v>
      </c>
      <c r="H101" s="35" t="s">
        <v>116</v>
      </c>
      <c r="I101" s="35" t="s">
        <v>116</v>
      </c>
      <c r="J101" s="22" t="s">
        <v>116</v>
      </c>
      <c r="K101" s="90"/>
      <c r="L101" s="22"/>
      <c r="M101" s="35" t="s">
        <v>60</v>
      </c>
      <c r="N101" s="35" t="s">
        <v>61</v>
      </c>
      <c r="O101" s="87">
        <v>1</v>
      </c>
      <c r="P101" s="97">
        <v>1</v>
      </c>
      <c r="Q101" s="22">
        <v>0</v>
      </c>
      <c r="R101" s="35" t="s">
        <v>116</v>
      </c>
      <c r="S101" s="35" t="s">
        <v>116</v>
      </c>
      <c r="T101" s="91" t="s">
        <v>116</v>
      </c>
      <c r="U101" s="91"/>
      <c r="V101" s="22"/>
      <c r="W101" s="35"/>
      <c r="X101" s="35"/>
      <c r="Y101" s="88"/>
      <c r="Z101" s="91"/>
      <c r="AA101" s="88"/>
      <c r="AB101" s="90"/>
      <c r="AC101" s="90"/>
      <c r="AD101" s="91"/>
      <c r="AE101" s="91"/>
      <c r="AF101" s="88"/>
      <c r="AG101" s="88"/>
      <c r="AH101" s="88"/>
      <c r="AI101" s="88"/>
      <c r="AJ101" s="88"/>
      <c r="AK101" s="88"/>
      <c r="AL101" s="81">
        <v>320671.49</v>
      </c>
      <c r="AM101" s="81">
        <v>200268.9</v>
      </c>
      <c r="AN101" s="81">
        <v>120402.59</v>
      </c>
    </row>
    <row r="102" spans="1:41" ht="54" customHeight="1" x14ac:dyDescent="0.3">
      <c r="A102" s="16" t="s">
        <v>63</v>
      </c>
      <c r="B102" s="16"/>
      <c r="C102" s="16"/>
      <c r="D102" s="13">
        <v>0</v>
      </c>
      <c r="E102" s="10" t="s">
        <v>471</v>
      </c>
      <c r="F102" s="84" t="s">
        <v>116</v>
      </c>
      <c r="G102" s="16"/>
      <c r="H102" s="16"/>
      <c r="I102" s="16"/>
      <c r="J102" s="16"/>
      <c r="K102" s="16"/>
      <c r="L102" s="16"/>
      <c r="M102" s="16"/>
      <c r="N102" s="16"/>
      <c r="O102" s="16"/>
      <c r="P102" s="15"/>
      <c r="Q102" s="111"/>
      <c r="R102" s="16"/>
      <c r="S102" s="16"/>
      <c r="T102" s="16"/>
      <c r="U102" s="16"/>
      <c r="V102" s="16"/>
      <c r="W102" s="16"/>
      <c r="X102" s="16"/>
      <c r="Y102" s="85"/>
      <c r="Z102" s="85"/>
      <c r="AA102" s="85"/>
      <c r="AB102" s="16"/>
      <c r="AC102" s="16"/>
      <c r="AD102" s="85"/>
      <c r="AE102" s="85"/>
      <c r="AF102" s="85"/>
      <c r="AG102" s="85"/>
      <c r="AH102" s="85"/>
      <c r="AI102" s="85"/>
      <c r="AJ102" s="85"/>
      <c r="AK102" s="85"/>
      <c r="AL102" s="81">
        <v>11503009.80882353</v>
      </c>
      <c r="AM102" s="81">
        <v>9707275.0844117645</v>
      </c>
      <c r="AN102" s="81">
        <v>1795734.7244117646</v>
      </c>
    </row>
    <row r="103" spans="1:41" ht="37.25" customHeight="1" x14ac:dyDescent="0.3">
      <c r="A103" s="16" t="s">
        <v>64</v>
      </c>
      <c r="B103" s="16"/>
      <c r="C103" s="16"/>
      <c r="D103" s="13">
        <v>0</v>
      </c>
      <c r="E103" s="10" t="s">
        <v>472</v>
      </c>
      <c r="F103" s="84" t="s">
        <v>116</v>
      </c>
      <c r="G103" s="16"/>
      <c r="H103" s="16"/>
      <c r="I103" s="16"/>
      <c r="J103" s="16"/>
      <c r="K103" s="16"/>
      <c r="L103" s="16"/>
      <c r="M103" s="16"/>
      <c r="N103" s="16"/>
      <c r="O103" s="16"/>
      <c r="P103" s="15"/>
      <c r="Q103" s="111"/>
      <c r="R103" s="16"/>
      <c r="S103" s="16"/>
      <c r="T103" s="16"/>
      <c r="U103" s="16"/>
      <c r="V103" s="16"/>
      <c r="W103" s="16"/>
      <c r="X103" s="16"/>
      <c r="Y103" s="85"/>
      <c r="Z103" s="85"/>
      <c r="AA103" s="85"/>
      <c r="AB103" s="16"/>
      <c r="AC103" s="16"/>
      <c r="AD103" s="85"/>
      <c r="AE103" s="85"/>
      <c r="AF103" s="85"/>
      <c r="AG103" s="85"/>
      <c r="AH103" s="85"/>
      <c r="AI103" s="85"/>
      <c r="AJ103" s="85"/>
      <c r="AK103" s="85"/>
      <c r="AL103" s="81">
        <v>11503009.80882353</v>
      </c>
      <c r="AM103" s="81">
        <v>9707275.0844117645</v>
      </c>
      <c r="AN103" s="81">
        <v>1795734.7244117646</v>
      </c>
    </row>
    <row r="104" spans="1:41" ht="74.45" customHeight="1" x14ac:dyDescent="0.3">
      <c r="A104" s="16" t="s">
        <v>65</v>
      </c>
      <c r="B104" s="16"/>
      <c r="C104" s="16"/>
      <c r="D104" s="13">
        <v>0</v>
      </c>
      <c r="E104" s="10" t="s">
        <v>66</v>
      </c>
      <c r="F104" s="84" t="s">
        <v>116</v>
      </c>
      <c r="G104" s="16"/>
      <c r="H104" s="16"/>
      <c r="I104" s="16"/>
      <c r="J104" s="16"/>
      <c r="K104" s="16"/>
      <c r="L104" s="16"/>
      <c r="M104" s="16"/>
      <c r="N104" s="16"/>
      <c r="O104" s="16"/>
      <c r="P104" s="15"/>
      <c r="Q104" s="111"/>
      <c r="R104" s="16"/>
      <c r="S104" s="16"/>
      <c r="T104" s="16"/>
      <c r="U104" s="16"/>
      <c r="V104" s="16"/>
      <c r="W104" s="16"/>
      <c r="X104" s="16"/>
      <c r="Y104" s="85"/>
      <c r="Z104" s="85"/>
      <c r="AA104" s="85"/>
      <c r="AB104" s="16"/>
      <c r="AC104" s="16"/>
      <c r="AD104" s="85"/>
      <c r="AE104" s="85"/>
      <c r="AF104" s="85"/>
      <c r="AG104" s="85"/>
      <c r="AH104" s="85"/>
      <c r="AI104" s="85"/>
      <c r="AJ104" s="85"/>
      <c r="AK104" s="85"/>
      <c r="AL104" s="81">
        <v>4770362.2299999995</v>
      </c>
      <c r="AM104" s="81">
        <v>3962340.8</v>
      </c>
      <c r="AN104" s="81">
        <v>808021.43</v>
      </c>
    </row>
    <row r="105" spans="1:41" ht="70.25" customHeight="1" x14ac:dyDescent="0.3">
      <c r="A105" s="16" t="s">
        <v>473</v>
      </c>
      <c r="B105" s="16"/>
      <c r="C105" s="16"/>
      <c r="D105" s="13">
        <v>0</v>
      </c>
      <c r="E105" s="10" t="s">
        <v>67</v>
      </c>
      <c r="F105" s="84" t="s">
        <v>116</v>
      </c>
      <c r="G105" s="16"/>
      <c r="H105" s="35" t="s">
        <v>823</v>
      </c>
      <c r="I105" s="35" t="s">
        <v>824</v>
      </c>
      <c r="J105" s="97">
        <f>SUM(J106:J110)</f>
        <v>8</v>
      </c>
      <c r="K105" s="97">
        <f t="shared" ref="K105:L105" si="37">SUM(K106:K110)</f>
        <v>8</v>
      </c>
      <c r="L105" s="97">
        <f t="shared" si="37"/>
        <v>6</v>
      </c>
      <c r="M105" s="35" t="s">
        <v>68</v>
      </c>
      <c r="N105" s="35" t="s">
        <v>69</v>
      </c>
      <c r="O105" s="97">
        <f>SUM(O106:O110)</f>
        <v>3271</v>
      </c>
      <c r="P105" s="97">
        <f t="shared" ref="P105" si="38">SUM(P106:P110)</f>
        <v>3050</v>
      </c>
      <c r="Q105" s="97">
        <f t="shared" ref="Q105" si="39">SUM(Q106:Q110)</f>
        <v>2491</v>
      </c>
      <c r="R105" s="114"/>
      <c r="S105" s="16"/>
      <c r="T105" s="16"/>
      <c r="U105" s="16"/>
      <c r="V105" s="16"/>
      <c r="W105" s="16"/>
      <c r="X105" s="16"/>
      <c r="Y105" s="85"/>
      <c r="Z105" s="85"/>
      <c r="AA105" s="85"/>
      <c r="AB105" s="16"/>
      <c r="AC105" s="16"/>
      <c r="AD105" s="85"/>
      <c r="AE105" s="85"/>
      <c r="AF105" s="85"/>
      <c r="AG105" s="85"/>
      <c r="AH105" s="85"/>
      <c r="AI105" s="85"/>
      <c r="AJ105" s="85"/>
      <c r="AK105" s="85"/>
      <c r="AL105" s="81">
        <v>1339061.9000000001</v>
      </c>
      <c r="AM105" s="81">
        <v>1238631</v>
      </c>
      <c r="AN105" s="81">
        <v>100430.9</v>
      </c>
    </row>
    <row r="106" spans="1:41" ht="100.25" customHeight="1" x14ac:dyDescent="0.3">
      <c r="A106" s="11" t="s">
        <v>474</v>
      </c>
      <c r="B106" s="11" t="s">
        <v>475</v>
      </c>
      <c r="C106" s="11" t="s">
        <v>193</v>
      </c>
      <c r="D106" s="86" t="s">
        <v>476</v>
      </c>
      <c r="E106" s="11" t="s">
        <v>477</v>
      </c>
      <c r="F106" s="22" t="s">
        <v>147</v>
      </c>
      <c r="G106" s="35" t="s">
        <v>476</v>
      </c>
      <c r="H106" s="35" t="s">
        <v>823</v>
      </c>
      <c r="I106" s="35" t="s">
        <v>824</v>
      </c>
      <c r="J106" s="97">
        <v>1</v>
      </c>
      <c r="K106" s="97">
        <v>1</v>
      </c>
      <c r="L106" s="22">
        <v>0</v>
      </c>
      <c r="M106" s="35" t="s">
        <v>68</v>
      </c>
      <c r="N106" s="35" t="s">
        <v>69</v>
      </c>
      <c r="O106" s="87">
        <v>180</v>
      </c>
      <c r="P106" s="87">
        <v>180</v>
      </c>
      <c r="Q106" s="87">
        <v>0</v>
      </c>
      <c r="R106" s="35" t="s">
        <v>116</v>
      </c>
      <c r="S106" s="35" t="s">
        <v>116</v>
      </c>
      <c r="T106" s="88"/>
      <c r="U106" s="91"/>
      <c r="V106" s="88"/>
      <c r="W106" s="35"/>
      <c r="X106" s="35"/>
      <c r="Y106" s="88"/>
      <c r="Z106" s="91"/>
      <c r="AA106" s="88"/>
      <c r="AB106" s="90"/>
      <c r="AC106" s="90"/>
      <c r="AD106" s="91"/>
      <c r="AE106" s="91"/>
      <c r="AF106" s="88"/>
      <c r="AG106" s="88"/>
      <c r="AH106" s="88"/>
      <c r="AI106" s="88"/>
      <c r="AJ106" s="88"/>
      <c r="AK106" s="88"/>
      <c r="AL106" s="81">
        <v>220453</v>
      </c>
      <c r="AM106" s="81">
        <v>203919</v>
      </c>
      <c r="AN106" s="81">
        <v>16534</v>
      </c>
    </row>
    <row r="107" spans="1:41" ht="100.25" customHeight="1" x14ac:dyDescent="0.3">
      <c r="A107" s="11" t="s">
        <v>478</v>
      </c>
      <c r="B107" s="11" t="s">
        <v>479</v>
      </c>
      <c r="C107" s="11" t="str">
        <f>VLOOKUP($D107,'[1]Projektų sutarčių ataskaita (2'!$B$19:$F$126,5,FALSE)</f>
        <v>Baigtas</v>
      </c>
      <c r="D107" s="86" t="s">
        <v>480</v>
      </c>
      <c r="E107" s="11" t="s">
        <v>481</v>
      </c>
      <c r="F107" s="22" t="s">
        <v>147</v>
      </c>
      <c r="G107" s="35" t="s">
        <v>480</v>
      </c>
      <c r="H107" s="35" t="s">
        <v>823</v>
      </c>
      <c r="I107" s="35" t="s">
        <v>824</v>
      </c>
      <c r="J107" s="97">
        <v>2</v>
      </c>
      <c r="K107" s="97">
        <v>2</v>
      </c>
      <c r="L107" s="22">
        <v>2</v>
      </c>
      <c r="M107" s="35" t="s">
        <v>68</v>
      </c>
      <c r="N107" s="35" t="s">
        <v>69</v>
      </c>
      <c r="O107" s="87">
        <v>600</v>
      </c>
      <c r="P107" s="87">
        <v>600</v>
      </c>
      <c r="Q107" s="87">
        <v>600</v>
      </c>
      <c r="R107" s="35" t="s">
        <v>116</v>
      </c>
      <c r="S107" s="35" t="s">
        <v>116</v>
      </c>
      <c r="T107" s="88"/>
      <c r="U107" s="91"/>
      <c r="V107" s="88"/>
      <c r="W107" s="35"/>
      <c r="X107" s="35"/>
      <c r="Y107" s="88"/>
      <c r="Z107" s="91"/>
      <c r="AA107" s="88"/>
      <c r="AB107" s="90"/>
      <c r="AC107" s="90"/>
      <c r="AD107" s="91"/>
      <c r="AE107" s="91"/>
      <c r="AF107" s="88"/>
      <c r="AG107" s="88"/>
      <c r="AH107" s="88"/>
      <c r="AI107" s="88"/>
      <c r="AJ107" s="88"/>
      <c r="AK107" s="88"/>
      <c r="AL107" s="81">
        <v>101939.56</v>
      </c>
      <c r="AM107" s="81">
        <v>94294.080000000002</v>
      </c>
      <c r="AN107" s="81">
        <v>7645.4800000000005</v>
      </c>
      <c r="AO107" s="63">
        <v>1</v>
      </c>
    </row>
    <row r="108" spans="1:41" ht="100.25" customHeight="1" x14ac:dyDescent="0.3">
      <c r="A108" s="11" t="s">
        <v>482</v>
      </c>
      <c r="B108" s="11" t="s">
        <v>483</v>
      </c>
      <c r="C108" s="11" t="s">
        <v>193</v>
      </c>
      <c r="D108" s="86" t="s">
        <v>484</v>
      </c>
      <c r="E108" s="11" t="s">
        <v>485</v>
      </c>
      <c r="F108" s="22" t="s">
        <v>147</v>
      </c>
      <c r="G108" s="35" t="s">
        <v>484</v>
      </c>
      <c r="H108" s="35" t="s">
        <v>823</v>
      </c>
      <c r="I108" s="35" t="s">
        <v>824</v>
      </c>
      <c r="J108" s="97">
        <v>1</v>
      </c>
      <c r="K108" s="97">
        <v>1</v>
      </c>
      <c r="L108" s="22">
        <v>0</v>
      </c>
      <c r="M108" s="35" t="s">
        <v>68</v>
      </c>
      <c r="N108" s="35" t="s">
        <v>69</v>
      </c>
      <c r="O108" s="87">
        <v>600</v>
      </c>
      <c r="P108" s="87">
        <v>600</v>
      </c>
      <c r="Q108" s="87">
        <v>0</v>
      </c>
      <c r="R108" s="35" t="s">
        <v>116</v>
      </c>
      <c r="S108" s="35" t="s">
        <v>116</v>
      </c>
      <c r="T108" s="88"/>
      <c r="U108" s="91"/>
      <c r="V108" s="88"/>
      <c r="W108" s="35"/>
      <c r="X108" s="35"/>
      <c r="Y108" s="88"/>
      <c r="Z108" s="91"/>
      <c r="AA108" s="88"/>
      <c r="AB108" s="90"/>
      <c r="AC108" s="90"/>
      <c r="AD108" s="91"/>
      <c r="AE108" s="91"/>
      <c r="AF108" s="88"/>
      <c r="AG108" s="88"/>
      <c r="AH108" s="88"/>
      <c r="AI108" s="88"/>
      <c r="AJ108" s="88"/>
      <c r="AK108" s="88"/>
      <c r="AL108" s="81">
        <v>657021</v>
      </c>
      <c r="AM108" s="81">
        <v>607744</v>
      </c>
      <c r="AN108" s="81">
        <v>49277</v>
      </c>
    </row>
    <row r="109" spans="1:41" ht="100.25" customHeight="1" x14ac:dyDescent="0.3">
      <c r="A109" s="11" t="s">
        <v>486</v>
      </c>
      <c r="B109" s="11" t="s">
        <v>487</v>
      </c>
      <c r="C109" s="11" t="str">
        <f>VLOOKUP($D109,'[1]Projektų sutarčių ataskaita (2'!$B$19:$F$126,5,FALSE)</f>
        <v>Baigtas</v>
      </c>
      <c r="D109" s="86" t="s">
        <v>488</v>
      </c>
      <c r="E109" s="11" t="s">
        <v>489</v>
      </c>
      <c r="F109" s="22" t="s">
        <v>147</v>
      </c>
      <c r="G109" s="35" t="s">
        <v>488</v>
      </c>
      <c r="H109" s="35" t="s">
        <v>823</v>
      </c>
      <c r="I109" s="35" t="s">
        <v>824</v>
      </c>
      <c r="J109" s="97">
        <v>1</v>
      </c>
      <c r="K109" s="97">
        <v>1</v>
      </c>
      <c r="L109" s="22">
        <v>1</v>
      </c>
      <c r="M109" s="35" t="s">
        <v>68</v>
      </c>
      <c r="N109" s="35" t="s">
        <v>69</v>
      </c>
      <c r="O109" s="87">
        <v>745</v>
      </c>
      <c r="P109" s="87">
        <v>650</v>
      </c>
      <c r="Q109" s="87">
        <v>745</v>
      </c>
      <c r="R109" s="35" t="s">
        <v>116</v>
      </c>
      <c r="S109" s="35" t="s">
        <v>116</v>
      </c>
      <c r="T109" s="88"/>
      <c r="U109" s="91"/>
      <c r="V109" s="88"/>
      <c r="W109" s="35"/>
      <c r="X109" s="35"/>
      <c r="Y109" s="88"/>
      <c r="Z109" s="91"/>
      <c r="AA109" s="88"/>
      <c r="AB109" s="90"/>
      <c r="AC109" s="90"/>
      <c r="AD109" s="91"/>
      <c r="AE109" s="91"/>
      <c r="AF109" s="88"/>
      <c r="AG109" s="88"/>
      <c r="AH109" s="88"/>
      <c r="AI109" s="88"/>
      <c r="AJ109" s="88"/>
      <c r="AK109" s="88"/>
      <c r="AL109" s="81">
        <v>163871.53</v>
      </c>
      <c r="AM109" s="81">
        <v>151580.94</v>
      </c>
      <c r="AN109" s="81">
        <v>12290.590000000002</v>
      </c>
      <c r="AO109" s="63">
        <v>1</v>
      </c>
    </row>
    <row r="110" spans="1:41" ht="100.25" customHeight="1" x14ac:dyDescent="0.3">
      <c r="A110" s="11" t="s">
        <v>490</v>
      </c>
      <c r="B110" s="11" t="s">
        <v>491</v>
      </c>
      <c r="C110" s="11" t="str">
        <f>VLOOKUP($D110,'[1]Projektų sutarčių ataskaita (2'!$B$19:$F$126,5,FALSE)</f>
        <v>Baigtas</v>
      </c>
      <c r="D110" s="86" t="s">
        <v>492</v>
      </c>
      <c r="E110" s="11" t="s">
        <v>493</v>
      </c>
      <c r="F110" s="22" t="s">
        <v>147</v>
      </c>
      <c r="G110" s="35" t="s">
        <v>492</v>
      </c>
      <c r="H110" s="35" t="s">
        <v>823</v>
      </c>
      <c r="I110" s="35" t="s">
        <v>824</v>
      </c>
      <c r="J110" s="97">
        <v>3</v>
      </c>
      <c r="K110" s="97">
        <v>3</v>
      </c>
      <c r="L110" s="22">
        <v>3</v>
      </c>
      <c r="M110" s="35" t="s">
        <v>68</v>
      </c>
      <c r="N110" s="35" t="s">
        <v>69</v>
      </c>
      <c r="O110" s="87">
        <v>1146</v>
      </c>
      <c r="P110" s="87">
        <v>1020</v>
      </c>
      <c r="Q110" s="87">
        <v>1146</v>
      </c>
      <c r="R110" s="35" t="s">
        <v>116</v>
      </c>
      <c r="S110" s="35" t="s">
        <v>116</v>
      </c>
      <c r="T110" s="88"/>
      <c r="U110" s="91"/>
      <c r="V110" s="88"/>
      <c r="W110" s="35"/>
      <c r="X110" s="35"/>
      <c r="Y110" s="88"/>
      <c r="Z110" s="91"/>
      <c r="AA110" s="88"/>
      <c r="AB110" s="90"/>
      <c r="AC110" s="90"/>
      <c r="AD110" s="91"/>
      <c r="AE110" s="91"/>
      <c r="AF110" s="88"/>
      <c r="AG110" s="88"/>
      <c r="AH110" s="88"/>
      <c r="AI110" s="88"/>
      <c r="AJ110" s="88"/>
      <c r="AK110" s="88"/>
      <c r="AL110" s="81">
        <v>195776.80999999997</v>
      </c>
      <c r="AM110" s="81">
        <v>181092.97999999998</v>
      </c>
      <c r="AN110" s="81">
        <v>14683.83</v>
      </c>
      <c r="AO110" s="63">
        <v>1</v>
      </c>
    </row>
    <row r="111" spans="1:41" ht="78.599999999999994" customHeight="1" x14ac:dyDescent="0.3">
      <c r="A111" s="16" t="s">
        <v>494</v>
      </c>
      <c r="B111" s="16"/>
      <c r="C111" s="16"/>
      <c r="D111" s="13">
        <v>0</v>
      </c>
      <c r="E111" s="10" t="s">
        <v>70</v>
      </c>
      <c r="F111" s="84" t="s">
        <v>116</v>
      </c>
      <c r="G111" s="16"/>
      <c r="H111" s="35" t="s">
        <v>825</v>
      </c>
      <c r="I111" s="35" t="s">
        <v>826</v>
      </c>
      <c r="J111" s="97">
        <f>SUM(J112:J116)</f>
        <v>5</v>
      </c>
      <c r="K111" s="97">
        <f t="shared" ref="K111:L111" si="40">SUM(K112:K116)</f>
        <v>5</v>
      </c>
      <c r="L111" s="97">
        <f t="shared" si="40"/>
        <v>4</v>
      </c>
      <c r="M111" s="35" t="s">
        <v>68</v>
      </c>
      <c r="N111" s="35" t="s">
        <v>69</v>
      </c>
      <c r="O111" s="97">
        <f>SUM(O112:O116)</f>
        <v>2156</v>
      </c>
      <c r="P111" s="97">
        <f t="shared" ref="P111" si="41">SUM(P112:P116)</f>
        <v>2044</v>
      </c>
      <c r="Q111" s="97">
        <f t="shared" ref="Q111" si="42">SUM(Q112:Q116)</f>
        <v>1976</v>
      </c>
      <c r="R111" s="114"/>
      <c r="S111" s="16"/>
      <c r="T111" s="85"/>
      <c r="U111" s="85"/>
      <c r="V111" s="85"/>
      <c r="W111" s="16"/>
      <c r="X111" s="16"/>
      <c r="Y111" s="85"/>
      <c r="Z111" s="85"/>
      <c r="AA111" s="85"/>
      <c r="AB111" s="16"/>
      <c r="AC111" s="16"/>
      <c r="AD111" s="85"/>
      <c r="AE111" s="85"/>
      <c r="AF111" s="85"/>
      <c r="AG111" s="85"/>
      <c r="AH111" s="85"/>
      <c r="AI111" s="85"/>
      <c r="AJ111" s="85"/>
      <c r="AK111" s="85"/>
      <c r="AL111" s="81">
        <v>1972278.5599999998</v>
      </c>
      <c r="AM111" s="81">
        <v>1484658.8</v>
      </c>
      <c r="AN111" s="81">
        <v>487619.76</v>
      </c>
    </row>
    <row r="112" spans="1:41" ht="100.25" customHeight="1" x14ac:dyDescent="0.3">
      <c r="A112" s="11" t="s">
        <v>495</v>
      </c>
      <c r="B112" s="11" t="s">
        <v>496</v>
      </c>
      <c r="C112" s="11" t="s">
        <v>193</v>
      </c>
      <c r="D112" s="86" t="s">
        <v>497</v>
      </c>
      <c r="E112" s="11" t="s">
        <v>498</v>
      </c>
      <c r="F112" s="22" t="s">
        <v>147</v>
      </c>
      <c r="G112" s="35" t="s">
        <v>497</v>
      </c>
      <c r="H112" s="35" t="s">
        <v>825</v>
      </c>
      <c r="I112" s="35" t="s">
        <v>826</v>
      </c>
      <c r="J112" s="97">
        <v>1</v>
      </c>
      <c r="K112" s="97">
        <v>1</v>
      </c>
      <c r="L112" s="22">
        <v>0</v>
      </c>
      <c r="M112" s="35" t="s">
        <v>68</v>
      </c>
      <c r="N112" s="35" t="s">
        <v>69</v>
      </c>
      <c r="O112" s="97">
        <v>180</v>
      </c>
      <c r="P112" s="97">
        <v>180</v>
      </c>
      <c r="Q112" s="87">
        <v>0</v>
      </c>
      <c r="R112" s="35" t="s">
        <v>116</v>
      </c>
      <c r="S112" s="35" t="s">
        <v>116</v>
      </c>
      <c r="T112" s="88"/>
      <c r="U112" s="91"/>
      <c r="V112" s="88"/>
      <c r="W112" s="35"/>
      <c r="X112" s="35"/>
      <c r="Y112" s="88"/>
      <c r="Z112" s="91"/>
      <c r="AA112" s="88"/>
      <c r="AB112" s="90"/>
      <c r="AC112" s="90"/>
      <c r="AD112" s="91"/>
      <c r="AE112" s="91"/>
      <c r="AF112" s="88"/>
      <c r="AG112" s="88"/>
      <c r="AH112" s="88"/>
      <c r="AI112" s="88"/>
      <c r="AJ112" s="88"/>
      <c r="AK112" s="88"/>
      <c r="AL112" s="81">
        <v>437551</v>
      </c>
      <c r="AM112" s="81">
        <v>371918</v>
      </c>
      <c r="AN112" s="81">
        <v>65633</v>
      </c>
    </row>
    <row r="113" spans="1:41" ht="100.25" customHeight="1" x14ac:dyDescent="0.3">
      <c r="A113" s="11" t="s">
        <v>499</v>
      </c>
      <c r="B113" s="11" t="s">
        <v>500</v>
      </c>
      <c r="C113" s="11" t="str">
        <f>VLOOKUP($D113,'[1]Projektų sutarčių ataskaita (2'!$B$19:$F$126,5,FALSE)</f>
        <v>Baigtas</v>
      </c>
      <c r="D113" s="86" t="s">
        <v>501</v>
      </c>
      <c r="E113" s="11" t="s">
        <v>502</v>
      </c>
      <c r="F113" s="22" t="s">
        <v>147</v>
      </c>
      <c r="G113" s="35" t="s">
        <v>501</v>
      </c>
      <c r="H113" s="35" t="s">
        <v>825</v>
      </c>
      <c r="I113" s="35" t="s">
        <v>826</v>
      </c>
      <c r="J113" s="97">
        <v>1</v>
      </c>
      <c r="K113" s="97">
        <v>1</v>
      </c>
      <c r="L113" s="22">
        <v>1</v>
      </c>
      <c r="M113" s="35" t="s">
        <v>68</v>
      </c>
      <c r="N113" s="35" t="s">
        <v>69</v>
      </c>
      <c r="O113" s="97">
        <v>384</v>
      </c>
      <c r="P113" s="97">
        <v>384</v>
      </c>
      <c r="Q113" s="87">
        <v>384</v>
      </c>
      <c r="R113" s="35" t="s">
        <v>116</v>
      </c>
      <c r="S113" s="35" t="s">
        <v>116</v>
      </c>
      <c r="T113" s="88"/>
      <c r="U113" s="91"/>
      <c r="V113" s="88"/>
      <c r="W113" s="35"/>
      <c r="X113" s="35"/>
      <c r="Y113" s="88"/>
      <c r="Z113" s="91"/>
      <c r="AA113" s="88"/>
      <c r="AB113" s="90"/>
      <c r="AC113" s="90"/>
      <c r="AD113" s="91"/>
      <c r="AE113" s="91"/>
      <c r="AF113" s="88"/>
      <c r="AG113" s="88"/>
      <c r="AH113" s="88"/>
      <c r="AI113" s="88"/>
      <c r="AJ113" s="88"/>
      <c r="AK113" s="88"/>
      <c r="AL113" s="81">
        <v>856424.88</v>
      </c>
      <c r="AM113" s="81">
        <v>536611</v>
      </c>
      <c r="AN113" s="81">
        <v>319813.88</v>
      </c>
      <c r="AO113" s="63">
        <v>1</v>
      </c>
    </row>
    <row r="114" spans="1:41" ht="100.25" customHeight="1" x14ac:dyDescent="0.3">
      <c r="A114" s="11" t="s">
        <v>503</v>
      </c>
      <c r="B114" s="11" t="s">
        <v>504</v>
      </c>
      <c r="C114" s="11" t="str">
        <f>VLOOKUP($D114,'[1]Projektų sutarčių ataskaita (2'!$B$19:$F$126,5,FALSE)</f>
        <v>Baigtas</v>
      </c>
      <c r="D114" s="86" t="s">
        <v>505</v>
      </c>
      <c r="E114" s="11" t="s">
        <v>506</v>
      </c>
      <c r="F114" s="22" t="s">
        <v>147</v>
      </c>
      <c r="G114" s="35" t="s">
        <v>505</v>
      </c>
      <c r="H114" s="35" t="s">
        <v>825</v>
      </c>
      <c r="I114" s="35" t="s">
        <v>826</v>
      </c>
      <c r="J114" s="97">
        <v>1</v>
      </c>
      <c r="K114" s="97">
        <v>1</v>
      </c>
      <c r="L114" s="87">
        <v>1</v>
      </c>
      <c r="M114" s="35" t="s">
        <v>68</v>
      </c>
      <c r="N114" s="35" t="s">
        <v>69</v>
      </c>
      <c r="O114" s="97">
        <v>615</v>
      </c>
      <c r="P114" s="87">
        <v>600</v>
      </c>
      <c r="Q114" s="87">
        <v>615</v>
      </c>
      <c r="R114" s="35" t="s">
        <v>116</v>
      </c>
      <c r="S114" s="35" t="s">
        <v>116</v>
      </c>
      <c r="T114" s="88"/>
      <c r="U114" s="91"/>
      <c r="V114" s="88"/>
      <c r="W114" s="35"/>
      <c r="X114" s="35"/>
      <c r="Y114" s="88"/>
      <c r="Z114" s="91"/>
      <c r="AA114" s="88"/>
      <c r="AB114" s="90"/>
      <c r="AC114" s="90"/>
      <c r="AD114" s="91"/>
      <c r="AE114" s="91"/>
      <c r="AF114" s="88"/>
      <c r="AG114" s="88"/>
      <c r="AH114" s="88"/>
      <c r="AI114" s="88"/>
      <c r="AJ114" s="88"/>
      <c r="AK114" s="88"/>
      <c r="AL114" s="81">
        <v>397378</v>
      </c>
      <c r="AM114" s="81">
        <v>337771</v>
      </c>
      <c r="AN114" s="81">
        <v>59607</v>
      </c>
      <c r="AO114" s="63">
        <v>1</v>
      </c>
    </row>
    <row r="115" spans="1:41" ht="100.25" customHeight="1" x14ac:dyDescent="0.3">
      <c r="A115" s="11" t="s">
        <v>507</v>
      </c>
      <c r="B115" s="11" t="s">
        <v>508</v>
      </c>
      <c r="C115" s="11" t="str">
        <f>VLOOKUP($D115,'[1]Projektų sutarčių ataskaita (2'!$B$19:$F$126,5,FALSE)</f>
        <v>Baigtas</v>
      </c>
      <c r="D115" s="86" t="s">
        <v>509</v>
      </c>
      <c r="E115" s="11" t="s">
        <v>510</v>
      </c>
      <c r="F115" s="22" t="s">
        <v>147</v>
      </c>
      <c r="G115" s="35" t="s">
        <v>509</v>
      </c>
      <c r="H115" s="35" t="s">
        <v>825</v>
      </c>
      <c r="I115" s="35" t="s">
        <v>826</v>
      </c>
      <c r="J115" s="97">
        <v>1</v>
      </c>
      <c r="K115" s="97">
        <v>1</v>
      </c>
      <c r="L115" s="87">
        <v>1</v>
      </c>
      <c r="M115" s="35" t="s">
        <v>68</v>
      </c>
      <c r="N115" s="35" t="s">
        <v>69</v>
      </c>
      <c r="O115" s="97">
        <v>477</v>
      </c>
      <c r="P115" s="87">
        <v>380</v>
      </c>
      <c r="Q115" s="87">
        <v>477</v>
      </c>
      <c r="R115" s="35" t="s">
        <v>116</v>
      </c>
      <c r="S115" s="35" t="s">
        <v>116</v>
      </c>
      <c r="T115" s="88"/>
      <c r="U115" s="91"/>
      <c r="V115" s="88"/>
      <c r="W115" s="35"/>
      <c r="X115" s="35"/>
      <c r="Y115" s="88"/>
      <c r="Z115" s="91"/>
      <c r="AA115" s="88"/>
      <c r="AB115" s="90"/>
      <c r="AC115" s="90"/>
      <c r="AD115" s="91"/>
      <c r="AE115" s="91"/>
      <c r="AF115" s="88"/>
      <c r="AG115" s="88"/>
      <c r="AH115" s="88"/>
      <c r="AI115" s="88"/>
      <c r="AJ115" s="88"/>
      <c r="AK115" s="88"/>
      <c r="AL115" s="81">
        <v>145110.69</v>
      </c>
      <c r="AM115" s="81">
        <v>122917.81000000001</v>
      </c>
      <c r="AN115" s="81">
        <v>22192.880000000001</v>
      </c>
      <c r="AO115" s="63">
        <v>1</v>
      </c>
    </row>
    <row r="116" spans="1:41" ht="100.25" customHeight="1" x14ac:dyDescent="0.3">
      <c r="A116" s="11" t="s">
        <v>511</v>
      </c>
      <c r="B116" s="11" t="s">
        <v>512</v>
      </c>
      <c r="C116" s="11" t="str">
        <f>VLOOKUP($D116,'[1]Projektų sutarčių ataskaita (2'!$B$19:$F$126,5,FALSE)</f>
        <v>Baigtas</v>
      </c>
      <c r="D116" s="86" t="s">
        <v>513</v>
      </c>
      <c r="E116" s="11" t="s">
        <v>514</v>
      </c>
      <c r="F116" s="22" t="s">
        <v>147</v>
      </c>
      <c r="G116" s="35" t="s">
        <v>513</v>
      </c>
      <c r="H116" s="35" t="s">
        <v>825</v>
      </c>
      <c r="I116" s="35" t="s">
        <v>826</v>
      </c>
      <c r="J116" s="97">
        <v>1</v>
      </c>
      <c r="K116" s="97">
        <v>1</v>
      </c>
      <c r="L116" s="22">
        <v>1</v>
      </c>
      <c r="M116" s="35" t="s">
        <v>68</v>
      </c>
      <c r="N116" s="35" t="s">
        <v>69</v>
      </c>
      <c r="O116" s="97">
        <v>500</v>
      </c>
      <c r="P116" s="87">
        <v>500</v>
      </c>
      <c r="Q116" s="87">
        <v>500</v>
      </c>
      <c r="R116" s="35" t="s">
        <v>116</v>
      </c>
      <c r="S116" s="35" t="s">
        <v>116</v>
      </c>
      <c r="T116" s="88"/>
      <c r="U116" s="91"/>
      <c r="V116" s="88"/>
      <c r="W116" s="35"/>
      <c r="X116" s="35"/>
      <c r="Y116" s="88"/>
      <c r="Z116" s="91"/>
      <c r="AA116" s="88"/>
      <c r="AB116" s="90"/>
      <c r="AC116" s="90"/>
      <c r="AD116" s="91"/>
      <c r="AE116" s="91"/>
      <c r="AF116" s="88"/>
      <c r="AG116" s="88"/>
      <c r="AH116" s="88"/>
      <c r="AI116" s="88"/>
      <c r="AJ116" s="88"/>
      <c r="AK116" s="88"/>
      <c r="AL116" s="81">
        <v>135813.99000000002</v>
      </c>
      <c r="AM116" s="81">
        <v>115440.99000000002</v>
      </c>
      <c r="AN116" s="81">
        <v>20373</v>
      </c>
      <c r="AO116" s="63">
        <v>1</v>
      </c>
    </row>
    <row r="117" spans="1:41" ht="173.45" customHeight="1" x14ac:dyDescent="0.3">
      <c r="A117" s="16" t="s">
        <v>516</v>
      </c>
      <c r="B117" s="16"/>
      <c r="C117" s="16"/>
      <c r="D117" s="13">
        <v>0</v>
      </c>
      <c r="E117" s="10" t="s">
        <v>71</v>
      </c>
      <c r="F117" s="84" t="s">
        <v>116</v>
      </c>
      <c r="G117" s="16"/>
      <c r="H117" s="35" t="s">
        <v>72</v>
      </c>
      <c r="I117" s="35" t="s">
        <v>827</v>
      </c>
      <c r="J117" s="97">
        <f>SUM(J118:J122)</f>
        <v>7</v>
      </c>
      <c r="K117" s="97">
        <f t="shared" ref="K117:L117" si="43">SUM(K118:K122)</f>
        <v>7</v>
      </c>
      <c r="L117" s="97">
        <f t="shared" si="43"/>
        <v>4</v>
      </c>
      <c r="M117" s="35" t="s">
        <v>68</v>
      </c>
      <c r="N117" s="35" t="s">
        <v>69</v>
      </c>
      <c r="O117" s="97">
        <f>SUM(O118:O122)</f>
        <v>902</v>
      </c>
      <c r="P117" s="97">
        <f t="shared" ref="P117" si="44">SUM(P118:P122)</f>
        <v>902</v>
      </c>
      <c r="Q117" s="97">
        <f t="shared" ref="Q117" si="45">SUM(Q118:Q122)</f>
        <v>441</v>
      </c>
      <c r="R117" s="35" t="s">
        <v>73</v>
      </c>
      <c r="S117" s="35" t="s">
        <v>828</v>
      </c>
      <c r="T117" s="97">
        <f>SUM(T118:T122)</f>
        <v>18</v>
      </c>
      <c r="U117" s="97">
        <f t="shared" ref="U117" si="46">SUM(U118:U122)</f>
        <v>18</v>
      </c>
      <c r="V117" s="97">
        <f t="shared" ref="V117" si="47">SUM(V118:V122)</f>
        <v>9</v>
      </c>
      <c r="W117" s="35" t="s">
        <v>829</v>
      </c>
      <c r="X117" s="35" t="s">
        <v>830</v>
      </c>
      <c r="Y117" s="97">
        <f>SUM(Y118:Y122)</f>
        <v>141</v>
      </c>
      <c r="Z117" s="97">
        <f t="shared" ref="Z117" si="48">SUM(Z118:Z122)</f>
        <v>141</v>
      </c>
      <c r="AA117" s="97">
        <f t="shared" ref="AA117" si="49">SUM(AA118:AA122)</f>
        <v>80</v>
      </c>
      <c r="AB117" s="90" t="s">
        <v>831</v>
      </c>
      <c r="AC117" s="90" t="s">
        <v>832</v>
      </c>
      <c r="AD117" s="97">
        <f>SUM(AD118:AD122)</f>
        <v>205</v>
      </c>
      <c r="AE117" s="97">
        <f t="shared" ref="AE117" si="50">SUM(AE118:AE122)</f>
        <v>225</v>
      </c>
      <c r="AF117" s="97">
        <f t="shared" ref="AF117" si="51">SUM(AF118:AF122)</f>
        <v>100</v>
      </c>
      <c r="AG117" s="114"/>
      <c r="AH117" s="85"/>
      <c r="AI117" s="85"/>
      <c r="AJ117" s="85"/>
      <c r="AK117" s="85"/>
      <c r="AL117" s="81">
        <v>1459021.7699999998</v>
      </c>
      <c r="AM117" s="81">
        <v>1239051</v>
      </c>
      <c r="AN117" s="81">
        <v>219970.77</v>
      </c>
    </row>
    <row r="118" spans="1:41" ht="146.94999999999999" customHeight="1" x14ac:dyDescent="0.3">
      <c r="A118" s="11" t="s">
        <v>517</v>
      </c>
      <c r="B118" s="11" t="s">
        <v>518</v>
      </c>
      <c r="C118" s="11" t="s">
        <v>193</v>
      </c>
      <c r="D118" s="86" t="s">
        <v>519</v>
      </c>
      <c r="E118" s="11" t="s">
        <v>520</v>
      </c>
      <c r="F118" s="22" t="s">
        <v>147</v>
      </c>
      <c r="G118" s="35" t="s">
        <v>519</v>
      </c>
      <c r="H118" s="35" t="s">
        <v>72</v>
      </c>
      <c r="I118" s="35" t="s">
        <v>827</v>
      </c>
      <c r="J118" s="97">
        <v>1</v>
      </c>
      <c r="K118" s="97">
        <v>1</v>
      </c>
      <c r="L118" s="22">
        <v>0</v>
      </c>
      <c r="M118" s="35" t="s">
        <v>68</v>
      </c>
      <c r="N118" s="35" t="s">
        <v>69</v>
      </c>
      <c r="O118" s="97">
        <v>205</v>
      </c>
      <c r="P118" s="97">
        <v>205</v>
      </c>
      <c r="Q118" s="87">
        <v>0</v>
      </c>
      <c r="R118" s="35" t="s">
        <v>73</v>
      </c>
      <c r="S118" s="35" t="s">
        <v>828</v>
      </c>
      <c r="T118" s="97">
        <v>3</v>
      </c>
      <c r="U118" s="97">
        <v>3</v>
      </c>
      <c r="V118" s="87">
        <v>0</v>
      </c>
      <c r="W118" s="35" t="s">
        <v>829</v>
      </c>
      <c r="X118" s="35" t="s">
        <v>830</v>
      </c>
      <c r="Y118" s="97">
        <v>35</v>
      </c>
      <c r="Z118" s="97">
        <v>35</v>
      </c>
      <c r="AA118" s="87">
        <v>0</v>
      </c>
      <c r="AB118" s="90" t="s">
        <v>831</v>
      </c>
      <c r="AC118" s="90" t="s">
        <v>832</v>
      </c>
      <c r="AD118" s="87">
        <v>20</v>
      </c>
      <c r="AE118" s="87">
        <v>20</v>
      </c>
      <c r="AF118" s="22">
        <v>0</v>
      </c>
      <c r="AG118" s="88"/>
      <c r="AH118" s="88"/>
      <c r="AI118" s="88"/>
      <c r="AJ118" s="88"/>
      <c r="AK118" s="88"/>
      <c r="AL118" s="81">
        <v>370000</v>
      </c>
      <c r="AM118" s="81">
        <v>312658</v>
      </c>
      <c r="AN118" s="81">
        <v>57342</v>
      </c>
    </row>
    <row r="119" spans="1:41" ht="131.55000000000001" customHeight="1" x14ac:dyDescent="0.3">
      <c r="A119" s="11" t="s">
        <v>521</v>
      </c>
      <c r="B119" s="11" t="s">
        <v>522</v>
      </c>
      <c r="C119" s="11" t="s">
        <v>193</v>
      </c>
      <c r="D119" s="86" t="s">
        <v>523</v>
      </c>
      <c r="E119" s="11" t="s">
        <v>524</v>
      </c>
      <c r="F119" s="22" t="s">
        <v>147</v>
      </c>
      <c r="G119" s="35" t="s">
        <v>523</v>
      </c>
      <c r="H119" s="35" t="s">
        <v>72</v>
      </c>
      <c r="I119" s="35" t="s">
        <v>827</v>
      </c>
      <c r="J119" s="97">
        <v>3</v>
      </c>
      <c r="K119" s="108">
        <v>3</v>
      </c>
      <c r="L119" s="49">
        <v>3</v>
      </c>
      <c r="M119" s="93" t="s">
        <v>68</v>
      </c>
      <c r="N119" s="93" t="s">
        <v>69</v>
      </c>
      <c r="O119" s="108">
        <v>220</v>
      </c>
      <c r="P119" s="108">
        <v>220</v>
      </c>
      <c r="Q119" s="107">
        <v>220</v>
      </c>
      <c r="R119" s="93" t="s">
        <v>73</v>
      </c>
      <c r="S119" s="93" t="s">
        <v>828</v>
      </c>
      <c r="T119" s="108">
        <v>6</v>
      </c>
      <c r="U119" s="108">
        <v>6</v>
      </c>
      <c r="V119" s="107">
        <v>6</v>
      </c>
      <c r="W119" s="93" t="s">
        <v>829</v>
      </c>
      <c r="X119" s="93" t="s">
        <v>830</v>
      </c>
      <c r="Y119" s="108">
        <v>60</v>
      </c>
      <c r="Z119" s="108">
        <v>60</v>
      </c>
      <c r="AA119" s="107">
        <v>60</v>
      </c>
      <c r="AB119" s="92" t="s">
        <v>831</v>
      </c>
      <c r="AC119" s="92" t="s">
        <v>832</v>
      </c>
      <c r="AD119" s="107">
        <v>60</v>
      </c>
      <c r="AE119" s="107">
        <v>60</v>
      </c>
      <c r="AF119" s="49">
        <v>60</v>
      </c>
      <c r="AG119" s="88"/>
      <c r="AH119" s="88"/>
      <c r="AI119" s="88"/>
      <c r="AJ119" s="88"/>
      <c r="AK119" s="88"/>
      <c r="AL119" s="81">
        <v>597456.88</v>
      </c>
      <c r="AM119" s="81">
        <v>537595</v>
      </c>
      <c r="AN119" s="81">
        <v>59861.88</v>
      </c>
    </row>
    <row r="120" spans="1:41" ht="129.65" customHeight="1" x14ac:dyDescent="0.3">
      <c r="A120" s="11" t="s">
        <v>525</v>
      </c>
      <c r="B120" s="11" t="s">
        <v>526</v>
      </c>
      <c r="C120" s="11" t="str">
        <f>VLOOKUP($D120,'[1]Projektų sutarčių ataskaita (2'!$B$19:$F$126,5,FALSE)</f>
        <v>Baigtas</v>
      </c>
      <c r="D120" s="86" t="s">
        <v>527</v>
      </c>
      <c r="E120" s="11" t="s">
        <v>528</v>
      </c>
      <c r="F120" s="22" t="s">
        <v>147</v>
      </c>
      <c r="G120" s="35" t="s">
        <v>527</v>
      </c>
      <c r="H120" s="35" t="s">
        <v>72</v>
      </c>
      <c r="I120" s="35" t="s">
        <v>827</v>
      </c>
      <c r="J120" s="97">
        <v>1</v>
      </c>
      <c r="K120" s="97">
        <v>1</v>
      </c>
      <c r="L120" s="22">
        <v>1</v>
      </c>
      <c r="M120" s="35" t="s">
        <v>68</v>
      </c>
      <c r="N120" s="35" t="s">
        <v>69</v>
      </c>
      <c r="O120" s="97">
        <v>221</v>
      </c>
      <c r="P120" s="97">
        <v>221</v>
      </c>
      <c r="Q120" s="87">
        <v>221</v>
      </c>
      <c r="R120" s="35" t="s">
        <v>73</v>
      </c>
      <c r="S120" s="35" t="s">
        <v>828</v>
      </c>
      <c r="T120" s="97">
        <v>3</v>
      </c>
      <c r="U120" s="97">
        <v>3</v>
      </c>
      <c r="V120" s="87">
        <v>3</v>
      </c>
      <c r="W120" s="35" t="s">
        <v>829</v>
      </c>
      <c r="X120" s="35" t="s">
        <v>830</v>
      </c>
      <c r="Y120" s="97">
        <v>20</v>
      </c>
      <c r="Z120" s="97">
        <v>20</v>
      </c>
      <c r="AA120" s="87">
        <v>20</v>
      </c>
      <c r="AB120" s="90" t="s">
        <v>831</v>
      </c>
      <c r="AC120" s="90" t="s">
        <v>832</v>
      </c>
      <c r="AD120" s="87">
        <v>40</v>
      </c>
      <c r="AE120" s="87">
        <v>40</v>
      </c>
      <c r="AF120" s="22">
        <v>40</v>
      </c>
      <c r="AG120" s="88"/>
      <c r="AH120" s="88"/>
      <c r="AI120" s="88"/>
      <c r="AJ120" s="88"/>
      <c r="AK120" s="88"/>
      <c r="AL120" s="81">
        <v>181986</v>
      </c>
      <c r="AM120" s="81">
        <v>168337</v>
      </c>
      <c r="AN120" s="81">
        <v>13649</v>
      </c>
      <c r="AO120" s="63">
        <v>1</v>
      </c>
    </row>
    <row r="121" spans="1:41" ht="125.6" customHeight="1" x14ac:dyDescent="0.3">
      <c r="A121" s="11" t="s">
        <v>529</v>
      </c>
      <c r="B121" s="11" t="s">
        <v>530</v>
      </c>
      <c r="C121" s="11" t="s">
        <v>193</v>
      </c>
      <c r="D121" s="86" t="s">
        <v>531</v>
      </c>
      <c r="E121" s="11" t="s">
        <v>532</v>
      </c>
      <c r="F121" s="22" t="s">
        <v>147</v>
      </c>
      <c r="G121" s="35" t="s">
        <v>531</v>
      </c>
      <c r="H121" s="35" t="s">
        <v>72</v>
      </c>
      <c r="I121" s="35" t="s">
        <v>827</v>
      </c>
      <c r="J121" s="97">
        <v>1</v>
      </c>
      <c r="K121" s="97">
        <v>1</v>
      </c>
      <c r="L121" s="22">
        <v>0</v>
      </c>
      <c r="M121" s="35" t="s">
        <v>68</v>
      </c>
      <c r="N121" s="35" t="s">
        <v>69</v>
      </c>
      <c r="O121" s="97">
        <v>96</v>
      </c>
      <c r="P121" s="97">
        <v>96</v>
      </c>
      <c r="Q121" s="87">
        <v>0</v>
      </c>
      <c r="R121" s="35" t="s">
        <v>73</v>
      </c>
      <c r="S121" s="35" t="s">
        <v>828</v>
      </c>
      <c r="T121" s="97">
        <v>3</v>
      </c>
      <c r="U121" s="97">
        <v>3</v>
      </c>
      <c r="V121" s="87">
        <v>0</v>
      </c>
      <c r="W121" s="35" t="s">
        <v>829</v>
      </c>
      <c r="X121" s="35" t="s">
        <v>830</v>
      </c>
      <c r="Y121" s="97">
        <v>11</v>
      </c>
      <c r="Z121" s="97">
        <v>11</v>
      </c>
      <c r="AA121" s="87">
        <v>0</v>
      </c>
      <c r="AB121" s="90" t="s">
        <v>831</v>
      </c>
      <c r="AC121" s="90" t="s">
        <v>832</v>
      </c>
      <c r="AD121" s="87">
        <v>45</v>
      </c>
      <c r="AE121" s="87">
        <v>45</v>
      </c>
      <c r="AF121" s="22">
        <v>0</v>
      </c>
      <c r="AG121" s="88"/>
      <c r="AH121" s="88"/>
      <c r="AI121" s="88"/>
      <c r="AJ121" s="88"/>
      <c r="AK121" s="88"/>
      <c r="AL121" s="81">
        <v>176024.68</v>
      </c>
      <c r="AM121" s="81">
        <v>96933</v>
      </c>
      <c r="AN121" s="81">
        <v>79091.679999999993</v>
      </c>
    </row>
    <row r="122" spans="1:41" ht="127.25" customHeight="1" x14ac:dyDescent="0.3">
      <c r="A122" s="11" t="s">
        <v>533</v>
      </c>
      <c r="B122" s="11" t="s">
        <v>534</v>
      </c>
      <c r="C122" s="11" t="s">
        <v>193</v>
      </c>
      <c r="D122" s="86" t="s">
        <v>535</v>
      </c>
      <c r="E122" s="11" t="s">
        <v>536</v>
      </c>
      <c r="F122" s="22" t="s">
        <v>147</v>
      </c>
      <c r="G122" s="35" t="s">
        <v>535</v>
      </c>
      <c r="H122" s="35" t="s">
        <v>72</v>
      </c>
      <c r="I122" s="35" t="s">
        <v>827</v>
      </c>
      <c r="J122" s="97">
        <v>1</v>
      </c>
      <c r="K122" s="97">
        <v>1</v>
      </c>
      <c r="L122" s="22">
        <v>0</v>
      </c>
      <c r="M122" s="35" t="s">
        <v>68</v>
      </c>
      <c r="N122" s="35" t="s">
        <v>69</v>
      </c>
      <c r="O122" s="97">
        <v>160</v>
      </c>
      <c r="P122" s="97">
        <v>160</v>
      </c>
      <c r="Q122" s="87">
        <v>0</v>
      </c>
      <c r="R122" s="35" t="s">
        <v>73</v>
      </c>
      <c r="S122" s="35" t="s">
        <v>828</v>
      </c>
      <c r="T122" s="97">
        <v>3</v>
      </c>
      <c r="U122" s="97">
        <v>3</v>
      </c>
      <c r="V122" s="87">
        <v>0</v>
      </c>
      <c r="W122" s="35" t="s">
        <v>829</v>
      </c>
      <c r="X122" s="35" t="s">
        <v>830</v>
      </c>
      <c r="Y122" s="97">
        <v>15</v>
      </c>
      <c r="Z122" s="97">
        <v>15</v>
      </c>
      <c r="AA122" s="87">
        <v>0</v>
      </c>
      <c r="AB122" s="90" t="s">
        <v>831</v>
      </c>
      <c r="AC122" s="90" t="s">
        <v>832</v>
      </c>
      <c r="AD122" s="87">
        <v>40</v>
      </c>
      <c r="AE122" s="115">
        <v>60</v>
      </c>
      <c r="AF122" s="22">
        <v>0</v>
      </c>
      <c r="AG122" s="88"/>
      <c r="AH122" s="88"/>
      <c r="AI122" s="88"/>
      <c r="AJ122" s="88"/>
      <c r="AK122" s="88"/>
      <c r="AL122" s="81">
        <v>133554.21</v>
      </c>
      <c r="AM122" s="81">
        <v>123528</v>
      </c>
      <c r="AN122" s="81">
        <v>10026.209999999999</v>
      </c>
    </row>
    <row r="123" spans="1:41" ht="69.05" customHeight="1" x14ac:dyDescent="0.3">
      <c r="A123" s="16" t="s">
        <v>74</v>
      </c>
      <c r="B123" s="16"/>
      <c r="C123" s="16"/>
      <c r="D123" s="13">
        <v>0</v>
      </c>
      <c r="E123" s="10" t="s">
        <v>75</v>
      </c>
      <c r="F123" s="84" t="s">
        <v>116</v>
      </c>
      <c r="G123" s="16"/>
      <c r="H123" s="16"/>
      <c r="I123" s="16"/>
      <c r="J123" s="16"/>
      <c r="K123" s="16"/>
      <c r="L123" s="16"/>
      <c r="M123" s="16"/>
      <c r="N123" s="16"/>
      <c r="O123" s="16"/>
      <c r="P123" s="15"/>
      <c r="Q123" s="111"/>
      <c r="R123" s="16"/>
      <c r="S123" s="16"/>
      <c r="T123" s="16"/>
      <c r="U123" s="16"/>
      <c r="V123" s="16"/>
      <c r="W123" s="16"/>
      <c r="X123" s="16"/>
      <c r="Y123" s="85"/>
      <c r="Z123" s="85"/>
      <c r="AA123" s="85"/>
      <c r="AB123" s="16"/>
      <c r="AC123" s="16"/>
      <c r="AD123" s="85"/>
      <c r="AE123" s="85"/>
      <c r="AF123" s="85"/>
      <c r="AG123" s="85"/>
      <c r="AH123" s="85"/>
      <c r="AI123" s="85"/>
      <c r="AJ123" s="85"/>
      <c r="AK123" s="85"/>
      <c r="AL123" s="81">
        <v>2534078.5088235294</v>
      </c>
      <c r="AM123" s="81">
        <v>2318762.4144117651</v>
      </c>
      <c r="AN123" s="81">
        <v>215316.0944117647</v>
      </c>
    </row>
    <row r="124" spans="1:41" ht="100.25" customHeight="1" x14ac:dyDescent="0.3">
      <c r="A124" s="16" t="s">
        <v>537</v>
      </c>
      <c r="B124" s="16"/>
      <c r="C124" s="16"/>
      <c r="D124" s="13">
        <v>0</v>
      </c>
      <c r="E124" s="10" t="s">
        <v>76</v>
      </c>
      <c r="F124" s="84" t="s">
        <v>116</v>
      </c>
      <c r="G124" s="16"/>
      <c r="H124" s="35" t="s">
        <v>77</v>
      </c>
      <c r="I124" s="35" t="s">
        <v>78</v>
      </c>
      <c r="J124" s="97">
        <f>SUM(J125:J136)</f>
        <v>16</v>
      </c>
      <c r="K124" s="97">
        <f t="shared" ref="K124:L124" si="52">SUM(K125:K136)</f>
        <v>16</v>
      </c>
      <c r="L124" s="97">
        <f t="shared" si="52"/>
        <v>9</v>
      </c>
      <c r="M124" s="35" t="s">
        <v>79</v>
      </c>
      <c r="N124" s="35" t="s">
        <v>833</v>
      </c>
      <c r="O124" s="97">
        <f>SUM(O125:O136)</f>
        <v>94932</v>
      </c>
      <c r="P124" s="97">
        <f t="shared" ref="P124" si="53">SUM(P125:P136)</f>
        <v>94180</v>
      </c>
      <c r="Q124" s="97">
        <f t="shared" ref="Q124" si="54">SUM(Q125:Q136)</f>
        <v>33427</v>
      </c>
      <c r="R124" s="16"/>
      <c r="S124" s="16"/>
      <c r="T124" s="16"/>
      <c r="U124" s="16"/>
      <c r="V124" s="16"/>
      <c r="W124" s="16"/>
      <c r="X124" s="16"/>
      <c r="Y124" s="85"/>
      <c r="Z124" s="85"/>
      <c r="AA124" s="85"/>
      <c r="AB124" s="16"/>
      <c r="AC124" s="16"/>
      <c r="AD124" s="85"/>
      <c r="AE124" s="85"/>
      <c r="AF124" s="85"/>
      <c r="AG124" s="85"/>
      <c r="AH124" s="85"/>
      <c r="AI124" s="85"/>
      <c r="AJ124" s="85"/>
      <c r="AK124" s="85"/>
      <c r="AL124" s="81">
        <v>1473880.7888235296</v>
      </c>
      <c r="AM124" s="81">
        <v>1338084.8044117647</v>
      </c>
      <c r="AN124" s="81">
        <v>135795.98441176469</v>
      </c>
    </row>
    <row r="125" spans="1:41" ht="100.25" customHeight="1" x14ac:dyDescent="0.3">
      <c r="A125" s="11" t="s">
        <v>538</v>
      </c>
      <c r="B125" s="11" t="s">
        <v>539</v>
      </c>
      <c r="C125" s="11" t="str">
        <f>VLOOKUP($D125,'[1]Projektų sutarčių ataskaita (2'!$B$19:$F$126,5,FALSE)</f>
        <v>Baigtas</v>
      </c>
      <c r="D125" s="86" t="s">
        <v>540</v>
      </c>
      <c r="E125" s="11" t="s">
        <v>541</v>
      </c>
      <c r="F125" s="22" t="s">
        <v>147</v>
      </c>
      <c r="G125" s="35" t="s">
        <v>540</v>
      </c>
      <c r="H125" s="35" t="s">
        <v>77</v>
      </c>
      <c r="I125" s="35" t="s">
        <v>78</v>
      </c>
      <c r="J125" s="97">
        <v>1</v>
      </c>
      <c r="K125" s="97">
        <v>1</v>
      </c>
      <c r="L125" s="116">
        <v>1</v>
      </c>
      <c r="M125" s="35" t="s">
        <v>79</v>
      </c>
      <c r="N125" s="35" t="s">
        <v>833</v>
      </c>
      <c r="O125" s="87">
        <v>18035</v>
      </c>
      <c r="P125" s="87">
        <v>18035</v>
      </c>
      <c r="Q125" s="115">
        <v>19374</v>
      </c>
      <c r="R125" s="35" t="s">
        <v>116</v>
      </c>
      <c r="S125" s="35"/>
      <c r="T125" s="88"/>
      <c r="U125" s="91"/>
      <c r="V125" s="88"/>
      <c r="W125" s="35"/>
      <c r="X125" s="35"/>
      <c r="Y125" s="88"/>
      <c r="Z125" s="91"/>
      <c r="AA125" s="88"/>
      <c r="AB125" s="90"/>
      <c r="AC125" s="90"/>
      <c r="AD125" s="91"/>
      <c r="AE125" s="91"/>
      <c r="AF125" s="88"/>
      <c r="AG125" s="88"/>
      <c r="AH125" s="88"/>
      <c r="AI125" s="88"/>
      <c r="AJ125" s="88"/>
      <c r="AK125" s="88"/>
      <c r="AL125" s="81">
        <v>466768.66000000003</v>
      </c>
      <c r="AM125" s="81">
        <v>423820</v>
      </c>
      <c r="AN125" s="81">
        <v>42948.66</v>
      </c>
    </row>
    <row r="126" spans="1:41" ht="100.25" customHeight="1" x14ac:dyDescent="0.3">
      <c r="A126" s="11" t="s">
        <v>543</v>
      </c>
      <c r="B126" s="11" t="s">
        <v>544</v>
      </c>
      <c r="C126" s="11" t="str">
        <f>VLOOKUP($D126,'[1]Projektų sutarčių ataskaita (2'!$B$19:$F$126,5,FALSE)</f>
        <v>Baigtas</v>
      </c>
      <c r="D126" s="86" t="s">
        <v>545</v>
      </c>
      <c r="E126" s="11" t="s">
        <v>546</v>
      </c>
      <c r="F126" s="22" t="s">
        <v>147</v>
      </c>
      <c r="G126" s="35" t="s">
        <v>545</v>
      </c>
      <c r="H126" s="35" t="s">
        <v>77</v>
      </c>
      <c r="I126" s="35" t="s">
        <v>78</v>
      </c>
      <c r="J126" s="97">
        <v>1</v>
      </c>
      <c r="K126" s="97">
        <v>1</v>
      </c>
      <c r="L126" s="117">
        <v>1</v>
      </c>
      <c r="M126" s="35" t="s">
        <v>79</v>
      </c>
      <c r="N126" s="35" t="s">
        <v>833</v>
      </c>
      <c r="O126" s="87">
        <v>2960</v>
      </c>
      <c r="P126" s="87">
        <v>2734</v>
      </c>
      <c r="Q126" s="118">
        <v>2960</v>
      </c>
      <c r="R126" s="35" t="s">
        <v>116</v>
      </c>
      <c r="S126" s="35"/>
      <c r="T126" s="88"/>
      <c r="U126" s="91"/>
      <c r="V126" s="88"/>
      <c r="W126" s="35"/>
      <c r="X126" s="35"/>
      <c r="Y126" s="88"/>
      <c r="Z126" s="91"/>
      <c r="AA126" s="88"/>
      <c r="AB126" s="90"/>
      <c r="AC126" s="90"/>
      <c r="AD126" s="91"/>
      <c r="AE126" s="91"/>
      <c r="AF126" s="88"/>
      <c r="AG126" s="88"/>
      <c r="AH126" s="88"/>
      <c r="AI126" s="88"/>
      <c r="AJ126" s="88"/>
      <c r="AK126" s="88"/>
      <c r="AL126" s="81">
        <v>50356</v>
      </c>
      <c r="AM126" s="81">
        <v>46579</v>
      </c>
      <c r="AN126" s="81">
        <v>3777</v>
      </c>
      <c r="AO126" s="63">
        <v>1</v>
      </c>
    </row>
    <row r="127" spans="1:41" ht="100.25" customHeight="1" x14ac:dyDescent="0.3">
      <c r="A127" s="11" t="s">
        <v>548</v>
      </c>
      <c r="B127" s="11" t="s">
        <v>549</v>
      </c>
      <c r="C127" s="11" t="str">
        <f>VLOOKUP($D127,'[1]Projektų sutarčių ataskaita (2'!$B$19:$F$126,5,FALSE)</f>
        <v>Baigtas</v>
      </c>
      <c r="D127" s="86" t="s">
        <v>550</v>
      </c>
      <c r="E127" s="11" t="s">
        <v>551</v>
      </c>
      <c r="F127" s="22" t="s">
        <v>147</v>
      </c>
      <c r="G127" s="35" t="s">
        <v>550</v>
      </c>
      <c r="H127" s="35" t="s">
        <v>77</v>
      </c>
      <c r="I127" s="35" t="s">
        <v>78</v>
      </c>
      <c r="J127" s="97">
        <v>1</v>
      </c>
      <c r="K127" s="97">
        <v>1</v>
      </c>
      <c r="L127" s="22">
        <v>1</v>
      </c>
      <c r="M127" s="35" t="s">
        <v>79</v>
      </c>
      <c r="N127" s="35" t="s">
        <v>833</v>
      </c>
      <c r="O127" s="107">
        <v>4173</v>
      </c>
      <c r="P127" s="87">
        <v>3500</v>
      </c>
      <c r="Q127" s="22">
        <v>4173</v>
      </c>
      <c r="R127" s="35" t="s">
        <v>116</v>
      </c>
      <c r="S127" s="35"/>
      <c r="T127" s="88"/>
      <c r="U127" s="91"/>
      <c r="V127" s="88"/>
      <c r="W127" s="35"/>
      <c r="X127" s="35"/>
      <c r="Y127" s="88"/>
      <c r="Z127" s="91"/>
      <c r="AA127" s="88"/>
      <c r="AB127" s="90"/>
      <c r="AC127" s="90"/>
      <c r="AD127" s="91"/>
      <c r="AE127" s="91"/>
      <c r="AF127" s="88"/>
      <c r="AG127" s="88"/>
      <c r="AH127" s="88"/>
      <c r="AI127" s="88"/>
      <c r="AJ127" s="88"/>
      <c r="AK127" s="88"/>
      <c r="AL127" s="81">
        <v>82938</v>
      </c>
      <c r="AM127" s="81">
        <v>76718</v>
      </c>
      <c r="AN127" s="81">
        <v>6220</v>
      </c>
      <c r="AO127" s="63">
        <v>1</v>
      </c>
    </row>
    <row r="128" spans="1:41" ht="100.25" customHeight="1" x14ac:dyDescent="0.3">
      <c r="A128" s="11" t="s">
        <v>553</v>
      </c>
      <c r="B128" s="11" t="s">
        <v>554</v>
      </c>
      <c r="C128" s="11" t="str">
        <f>VLOOKUP($D128,'[1]Projektų sutarčių ataskaita (2'!$B$19:$F$126,5,FALSE)</f>
        <v>Baigtas</v>
      </c>
      <c r="D128" s="86" t="s">
        <v>555</v>
      </c>
      <c r="E128" s="11" t="s">
        <v>556</v>
      </c>
      <c r="F128" s="22" t="s">
        <v>147</v>
      </c>
      <c r="G128" s="35" t="s">
        <v>555</v>
      </c>
      <c r="H128" s="35" t="s">
        <v>77</v>
      </c>
      <c r="I128" s="35" t="s">
        <v>78</v>
      </c>
      <c r="J128" s="97">
        <v>1</v>
      </c>
      <c r="K128" s="97">
        <v>1</v>
      </c>
      <c r="L128" s="22">
        <v>1</v>
      </c>
      <c r="M128" s="35" t="s">
        <v>79</v>
      </c>
      <c r="N128" s="35" t="s">
        <v>833</v>
      </c>
      <c r="O128" s="87">
        <v>1881</v>
      </c>
      <c r="P128" s="87">
        <v>1977</v>
      </c>
      <c r="Q128" s="87">
        <v>1881</v>
      </c>
      <c r="R128" s="35" t="s">
        <v>116</v>
      </c>
      <c r="S128" s="35"/>
      <c r="T128" s="88"/>
      <c r="U128" s="91"/>
      <c r="V128" s="88"/>
      <c r="W128" s="35"/>
      <c r="X128" s="35"/>
      <c r="Y128" s="88"/>
      <c r="Z128" s="91"/>
      <c r="AA128" s="88"/>
      <c r="AB128" s="90"/>
      <c r="AC128" s="90"/>
      <c r="AD128" s="91"/>
      <c r="AE128" s="91"/>
      <c r="AF128" s="88"/>
      <c r="AG128" s="88"/>
      <c r="AH128" s="88"/>
      <c r="AI128" s="88"/>
      <c r="AJ128" s="88"/>
      <c r="AK128" s="88"/>
      <c r="AL128" s="81">
        <v>43147.740000000005</v>
      </c>
      <c r="AM128" s="81">
        <v>39911.65</v>
      </c>
      <c r="AN128" s="81">
        <v>3236.09</v>
      </c>
      <c r="AO128" s="63">
        <v>1</v>
      </c>
    </row>
    <row r="129" spans="1:41" ht="100.25" customHeight="1" x14ac:dyDescent="0.3">
      <c r="A129" s="11" t="s">
        <v>558</v>
      </c>
      <c r="B129" s="11" t="s">
        <v>559</v>
      </c>
      <c r="C129" s="11" t="s">
        <v>193</v>
      </c>
      <c r="D129" s="86" t="s">
        <v>560</v>
      </c>
      <c r="E129" s="11" t="s">
        <v>561</v>
      </c>
      <c r="F129" s="22" t="s">
        <v>147</v>
      </c>
      <c r="G129" s="35" t="s">
        <v>560</v>
      </c>
      <c r="H129" s="35" t="s">
        <v>77</v>
      </c>
      <c r="I129" s="35" t="s">
        <v>78</v>
      </c>
      <c r="J129" s="97">
        <v>1</v>
      </c>
      <c r="K129" s="97">
        <v>1</v>
      </c>
      <c r="L129" s="22">
        <v>0</v>
      </c>
      <c r="M129" s="35" t="s">
        <v>79</v>
      </c>
      <c r="N129" s="35" t="s">
        <v>833</v>
      </c>
      <c r="O129" s="87">
        <v>17743</v>
      </c>
      <c r="P129" s="87">
        <v>17743</v>
      </c>
      <c r="Q129" s="87">
        <v>0</v>
      </c>
      <c r="R129" s="35" t="s">
        <v>116</v>
      </c>
      <c r="S129" s="35"/>
      <c r="T129" s="88"/>
      <c r="U129" s="91"/>
      <c r="V129" s="88"/>
      <c r="W129" s="35"/>
      <c r="X129" s="35"/>
      <c r="Y129" s="88"/>
      <c r="Z129" s="91"/>
      <c r="AA129" s="88"/>
      <c r="AB129" s="90"/>
      <c r="AC129" s="90"/>
      <c r="AD129" s="91"/>
      <c r="AE129" s="91"/>
      <c r="AF129" s="88"/>
      <c r="AG129" s="88"/>
      <c r="AH129" s="88"/>
      <c r="AI129" s="88"/>
      <c r="AJ129" s="88"/>
      <c r="AK129" s="88"/>
      <c r="AL129" s="81">
        <v>172142.73</v>
      </c>
      <c r="AM129" s="81">
        <v>158763</v>
      </c>
      <c r="AN129" s="81">
        <v>13379.73</v>
      </c>
    </row>
    <row r="130" spans="1:41" ht="100.25" customHeight="1" x14ac:dyDescent="0.3">
      <c r="A130" s="11" t="s">
        <v>563</v>
      </c>
      <c r="B130" s="11" t="s">
        <v>564</v>
      </c>
      <c r="C130" s="11" t="str">
        <f>VLOOKUP($D130,'[1]Projektų sutarčių ataskaita (2'!$B$19:$F$126,5,FALSE)</f>
        <v>Baigtas</v>
      </c>
      <c r="D130" s="86" t="s">
        <v>565</v>
      </c>
      <c r="E130" s="11" t="s">
        <v>566</v>
      </c>
      <c r="F130" s="22" t="s">
        <v>147</v>
      </c>
      <c r="G130" s="35" t="s">
        <v>565</v>
      </c>
      <c r="H130" s="35" t="s">
        <v>77</v>
      </c>
      <c r="I130" s="35" t="s">
        <v>78</v>
      </c>
      <c r="J130" s="97">
        <v>1</v>
      </c>
      <c r="K130" s="97">
        <v>1</v>
      </c>
      <c r="L130" s="22">
        <v>1</v>
      </c>
      <c r="M130" s="35" t="s">
        <v>79</v>
      </c>
      <c r="N130" s="35" t="s">
        <v>833</v>
      </c>
      <c r="O130" s="87">
        <v>1564</v>
      </c>
      <c r="P130" s="87">
        <v>1575</v>
      </c>
      <c r="Q130" s="87">
        <v>1564</v>
      </c>
      <c r="R130" s="35" t="s">
        <v>116</v>
      </c>
      <c r="S130" s="35"/>
      <c r="T130" s="88"/>
      <c r="U130" s="91"/>
      <c r="V130" s="88"/>
      <c r="W130" s="35"/>
      <c r="X130" s="35"/>
      <c r="Y130" s="88"/>
      <c r="Z130" s="91"/>
      <c r="AA130" s="88"/>
      <c r="AB130" s="90"/>
      <c r="AC130" s="90"/>
      <c r="AD130" s="91"/>
      <c r="AE130" s="91"/>
      <c r="AF130" s="88"/>
      <c r="AG130" s="88"/>
      <c r="AH130" s="88"/>
      <c r="AI130" s="88"/>
      <c r="AJ130" s="88"/>
      <c r="AK130" s="88"/>
      <c r="AL130" s="81">
        <v>23990.78</v>
      </c>
      <c r="AM130" s="81">
        <v>16082</v>
      </c>
      <c r="AN130" s="81">
        <v>7908.78</v>
      </c>
      <c r="AO130" s="63">
        <v>1</v>
      </c>
    </row>
    <row r="131" spans="1:41" ht="100.25" customHeight="1" x14ac:dyDescent="0.3">
      <c r="A131" s="11" t="s">
        <v>568</v>
      </c>
      <c r="B131" s="11" t="s">
        <v>569</v>
      </c>
      <c r="C131" s="11" t="s">
        <v>193</v>
      </c>
      <c r="D131" s="86" t="s">
        <v>570</v>
      </c>
      <c r="E131" s="11" t="s">
        <v>571</v>
      </c>
      <c r="F131" s="22" t="s">
        <v>147</v>
      </c>
      <c r="G131" s="35" t="s">
        <v>570</v>
      </c>
      <c r="H131" s="35" t="s">
        <v>77</v>
      </c>
      <c r="I131" s="35" t="s">
        <v>78</v>
      </c>
      <c r="J131" s="97">
        <v>1</v>
      </c>
      <c r="K131" s="97">
        <v>1</v>
      </c>
      <c r="L131" s="22">
        <v>0</v>
      </c>
      <c r="M131" s="35" t="s">
        <v>79</v>
      </c>
      <c r="N131" s="35" t="s">
        <v>833</v>
      </c>
      <c r="O131" s="87">
        <v>8340</v>
      </c>
      <c r="P131" s="87">
        <v>8340</v>
      </c>
      <c r="Q131" s="87">
        <v>0</v>
      </c>
      <c r="R131" s="35" t="s">
        <v>116</v>
      </c>
      <c r="S131" s="35"/>
      <c r="T131" s="88"/>
      <c r="U131" s="91"/>
      <c r="V131" s="88"/>
      <c r="W131" s="35"/>
      <c r="X131" s="35"/>
      <c r="Y131" s="88"/>
      <c r="Z131" s="91"/>
      <c r="AA131" s="88"/>
      <c r="AB131" s="90"/>
      <c r="AC131" s="90"/>
      <c r="AD131" s="91"/>
      <c r="AE131" s="91"/>
      <c r="AF131" s="88"/>
      <c r="AG131" s="88"/>
      <c r="AH131" s="88"/>
      <c r="AI131" s="88"/>
      <c r="AJ131" s="88"/>
      <c r="AK131" s="88"/>
      <c r="AL131" s="81">
        <v>163532</v>
      </c>
      <c r="AM131" s="81">
        <v>151267</v>
      </c>
      <c r="AN131" s="81">
        <v>12265</v>
      </c>
    </row>
    <row r="132" spans="1:41" ht="100.25" customHeight="1" x14ac:dyDescent="0.3">
      <c r="A132" s="11" t="s">
        <v>573</v>
      </c>
      <c r="B132" s="11" t="s">
        <v>574</v>
      </c>
      <c r="C132" s="11" t="str">
        <f>VLOOKUP($D132,'[1]Projektų sutarčių ataskaita (2'!$B$19:$F$126,5,FALSE)</f>
        <v>Baigtas</v>
      </c>
      <c r="D132" s="86" t="s">
        <v>575</v>
      </c>
      <c r="E132" s="11" t="s">
        <v>576</v>
      </c>
      <c r="F132" s="22" t="s">
        <v>147</v>
      </c>
      <c r="G132" s="35" t="s">
        <v>575</v>
      </c>
      <c r="H132" s="35" t="s">
        <v>77</v>
      </c>
      <c r="I132" s="35" t="s">
        <v>78</v>
      </c>
      <c r="J132" s="97">
        <v>1</v>
      </c>
      <c r="K132" s="97">
        <v>1</v>
      </c>
      <c r="L132" s="22">
        <v>1</v>
      </c>
      <c r="M132" s="35" t="s">
        <v>79</v>
      </c>
      <c r="N132" s="35" t="s">
        <v>833</v>
      </c>
      <c r="O132" s="87">
        <v>610</v>
      </c>
      <c r="P132" s="22">
        <v>612</v>
      </c>
      <c r="Q132" s="87">
        <v>610</v>
      </c>
      <c r="R132" s="35" t="s">
        <v>116</v>
      </c>
      <c r="S132" s="35"/>
      <c r="T132" s="88"/>
      <c r="U132" s="91"/>
      <c r="V132" s="88"/>
      <c r="W132" s="35"/>
      <c r="X132" s="35"/>
      <c r="Y132" s="88"/>
      <c r="Z132" s="91"/>
      <c r="AA132" s="88"/>
      <c r="AB132" s="90"/>
      <c r="AC132" s="90"/>
      <c r="AD132" s="91"/>
      <c r="AE132" s="91"/>
      <c r="AF132" s="88"/>
      <c r="AG132" s="88"/>
      <c r="AH132" s="88"/>
      <c r="AI132" s="88"/>
      <c r="AJ132" s="88"/>
      <c r="AK132" s="88"/>
      <c r="AL132" s="81">
        <v>22790</v>
      </c>
      <c r="AM132" s="81">
        <v>11367</v>
      </c>
      <c r="AN132" s="81">
        <v>11423</v>
      </c>
      <c r="AO132" s="63">
        <v>1</v>
      </c>
    </row>
    <row r="133" spans="1:41" ht="100.25" customHeight="1" x14ac:dyDescent="0.3">
      <c r="A133" s="11" t="s">
        <v>578</v>
      </c>
      <c r="B133" s="11" t="s">
        <v>579</v>
      </c>
      <c r="C133" s="11" t="str">
        <f>VLOOKUP($D133,'[1]Projektų sutarčių ataskaita (2'!$B$19:$F$126,5,FALSE)</f>
        <v>Baigtas</v>
      </c>
      <c r="D133" s="86" t="s">
        <v>580</v>
      </c>
      <c r="E133" s="11" t="s">
        <v>581</v>
      </c>
      <c r="F133" s="22" t="s">
        <v>147</v>
      </c>
      <c r="G133" s="35" t="s">
        <v>580</v>
      </c>
      <c r="H133" s="35" t="s">
        <v>77</v>
      </c>
      <c r="I133" s="35" t="s">
        <v>78</v>
      </c>
      <c r="J133" s="97">
        <v>1</v>
      </c>
      <c r="K133" s="97">
        <v>1</v>
      </c>
      <c r="L133" s="22">
        <v>1</v>
      </c>
      <c r="M133" s="35" t="s">
        <v>79</v>
      </c>
      <c r="N133" s="35" t="s">
        <v>833</v>
      </c>
      <c r="O133" s="22">
        <v>1312</v>
      </c>
      <c r="P133" s="22">
        <v>1305</v>
      </c>
      <c r="Q133" s="87">
        <v>1312</v>
      </c>
      <c r="R133" s="35" t="s">
        <v>116</v>
      </c>
      <c r="S133" s="35"/>
      <c r="T133" s="88"/>
      <c r="U133" s="91"/>
      <c r="V133" s="88"/>
      <c r="W133" s="35"/>
      <c r="X133" s="35"/>
      <c r="Y133" s="88"/>
      <c r="Z133" s="91"/>
      <c r="AA133" s="88"/>
      <c r="AB133" s="90"/>
      <c r="AC133" s="90"/>
      <c r="AD133" s="91"/>
      <c r="AE133" s="91"/>
      <c r="AF133" s="88"/>
      <c r="AG133" s="88"/>
      <c r="AH133" s="88"/>
      <c r="AI133" s="88"/>
      <c r="AJ133" s="88"/>
      <c r="AK133" s="88"/>
      <c r="AL133" s="81">
        <v>25517</v>
      </c>
      <c r="AM133" s="81">
        <v>23603</v>
      </c>
      <c r="AN133" s="81">
        <v>1914</v>
      </c>
      <c r="AO133" s="63">
        <v>1</v>
      </c>
    </row>
    <row r="134" spans="1:41" ht="100.25" customHeight="1" x14ac:dyDescent="0.3">
      <c r="A134" s="11" t="s">
        <v>583</v>
      </c>
      <c r="B134" s="11" t="s">
        <v>584</v>
      </c>
      <c r="C134" s="11" t="str">
        <f>VLOOKUP($D134,'[1]Projektų sutarčių ataskaita (2'!$B$19:$F$126,5,FALSE)</f>
        <v>Baigtas</v>
      </c>
      <c r="D134" s="86" t="s">
        <v>585</v>
      </c>
      <c r="E134" s="11" t="s">
        <v>586</v>
      </c>
      <c r="F134" s="22" t="s">
        <v>147</v>
      </c>
      <c r="G134" s="35" t="s">
        <v>585</v>
      </c>
      <c r="H134" s="35" t="s">
        <v>77</v>
      </c>
      <c r="I134" s="35" t="s">
        <v>78</v>
      </c>
      <c r="J134" s="97">
        <v>2</v>
      </c>
      <c r="K134" s="97">
        <v>2</v>
      </c>
      <c r="L134" s="22">
        <v>2</v>
      </c>
      <c r="M134" s="35" t="s">
        <v>79</v>
      </c>
      <c r="N134" s="35" t="s">
        <v>833</v>
      </c>
      <c r="O134" s="87">
        <v>1553</v>
      </c>
      <c r="P134" s="87">
        <v>1598</v>
      </c>
      <c r="Q134" s="22">
        <v>1553</v>
      </c>
      <c r="R134" s="35" t="s">
        <v>116</v>
      </c>
      <c r="S134" s="35"/>
      <c r="T134" s="88"/>
      <c r="U134" s="91"/>
      <c r="V134" s="88"/>
      <c r="W134" s="35"/>
      <c r="X134" s="35"/>
      <c r="Y134" s="88"/>
      <c r="Z134" s="91"/>
      <c r="AA134" s="88"/>
      <c r="AB134" s="90"/>
      <c r="AC134" s="90"/>
      <c r="AD134" s="91"/>
      <c r="AE134" s="91"/>
      <c r="AF134" s="88"/>
      <c r="AG134" s="88"/>
      <c r="AH134" s="88"/>
      <c r="AI134" s="88"/>
      <c r="AJ134" s="88"/>
      <c r="AK134" s="88"/>
      <c r="AL134" s="81">
        <v>27906</v>
      </c>
      <c r="AM134" s="81">
        <v>25813</v>
      </c>
      <c r="AN134" s="81">
        <v>2093</v>
      </c>
      <c r="AO134" s="63">
        <v>1</v>
      </c>
    </row>
    <row r="135" spans="1:41" ht="100.25" customHeight="1" x14ac:dyDescent="0.3">
      <c r="A135" s="11" t="s">
        <v>588</v>
      </c>
      <c r="B135" s="11" t="s">
        <v>589</v>
      </c>
      <c r="C135" s="11" t="s">
        <v>193</v>
      </c>
      <c r="D135" s="86" t="s">
        <v>590</v>
      </c>
      <c r="E135" s="11" t="s">
        <v>591</v>
      </c>
      <c r="F135" s="22" t="s">
        <v>147</v>
      </c>
      <c r="G135" s="35" t="s">
        <v>590</v>
      </c>
      <c r="H135" s="35" t="s">
        <v>77</v>
      </c>
      <c r="I135" s="35" t="s">
        <v>78</v>
      </c>
      <c r="J135" s="97">
        <v>4</v>
      </c>
      <c r="K135" s="97">
        <v>4</v>
      </c>
      <c r="L135" s="22">
        <v>0</v>
      </c>
      <c r="M135" s="35" t="s">
        <v>79</v>
      </c>
      <c r="N135" s="35" t="s">
        <v>833</v>
      </c>
      <c r="O135" s="87">
        <v>17757</v>
      </c>
      <c r="P135" s="87">
        <v>17757</v>
      </c>
      <c r="Q135" s="87">
        <v>0</v>
      </c>
      <c r="R135" s="35" t="s">
        <v>116</v>
      </c>
      <c r="S135" s="35"/>
      <c r="T135" s="88"/>
      <c r="U135" s="91"/>
      <c r="V135" s="88"/>
      <c r="W135" s="35"/>
      <c r="X135" s="35"/>
      <c r="Y135" s="88"/>
      <c r="Z135" s="91"/>
      <c r="AA135" s="88"/>
      <c r="AB135" s="90"/>
      <c r="AC135" s="90"/>
      <c r="AD135" s="91"/>
      <c r="AE135" s="91"/>
      <c r="AF135" s="88"/>
      <c r="AG135" s="88"/>
      <c r="AH135" s="88"/>
      <c r="AI135" s="88"/>
      <c r="AJ135" s="88"/>
      <c r="AK135" s="88"/>
      <c r="AL135" s="81">
        <v>193823.02</v>
      </c>
      <c r="AM135" s="81">
        <v>178264.95999999999</v>
      </c>
      <c r="AN135" s="81">
        <v>15558.06</v>
      </c>
    </row>
    <row r="136" spans="1:41" ht="100.25" customHeight="1" x14ac:dyDescent="0.3">
      <c r="A136" s="11" t="s">
        <v>592</v>
      </c>
      <c r="B136" s="11" t="s">
        <v>593</v>
      </c>
      <c r="C136" s="11" t="s">
        <v>193</v>
      </c>
      <c r="D136" s="86" t="s">
        <v>594</v>
      </c>
      <c r="E136" s="11" t="s">
        <v>595</v>
      </c>
      <c r="F136" s="22" t="s">
        <v>147</v>
      </c>
      <c r="G136" s="35" t="s">
        <v>594</v>
      </c>
      <c r="H136" s="35" t="s">
        <v>77</v>
      </c>
      <c r="I136" s="35" t="s">
        <v>78</v>
      </c>
      <c r="J136" s="97">
        <v>1</v>
      </c>
      <c r="K136" s="97">
        <v>1</v>
      </c>
      <c r="L136" s="22">
        <v>0</v>
      </c>
      <c r="M136" s="35" t="s">
        <v>79</v>
      </c>
      <c r="N136" s="35" t="s">
        <v>833</v>
      </c>
      <c r="O136" s="87">
        <v>19004</v>
      </c>
      <c r="P136" s="87">
        <v>19004</v>
      </c>
      <c r="Q136" s="87">
        <v>0</v>
      </c>
      <c r="R136" s="35" t="s">
        <v>116</v>
      </c>
      <c r="S136" s="35"/>
      <c r="T136" s="88"/>
      <c r="U136" s="91"/>
      <c r="V136" s="88"/>
      <c r="W136" s="35"/>
      <c r="X136" s="35"/>
      <c r="Y136" s="88"/>
      <c r="Z136" s="91"/>
      <c r="AA136" s="88"/>
      <c r="AB136" s="90"/>
      <c r="AC136" s="90"/>
      <c r="AD136" s="91"/>
      <c r="AE136" s="91"/>
      <c r="AF136" s="88"/>
      <c r="AG136" s="88"/>
      <c r="AH136" s="88"/>
      <c r="AI136" s="88"/>
      <c r="AJ136" s="88"/>
      <c r="AK136" s="88"/>
      <c r="AL136" s="81">
        <v>200968.85882352942</v>
      </c>
      <c r="AM136" s="81">
        <v>185896.19441176471</v>
      </c>
      <c r="AN136" s="81">
        <v>15072.664411764707</v>
      </c>
    </row>
    <row r="137" spans="1:41" ht="96.05" customHeight="1" x14ac:dyDescent="0.3">
      <c r="A137" s="16" t="s">
        <v>597</v>
      </c>
      <c r="B137" s="16"/>
      <c r="C137" s="16"/>
      <c r="D137" s="13">
        <v>0</v>
      </c>
      <c r="E137" s="10" t="s">
        <v>80</v>
      </c>
      <c r="F137" s="84" t="s">
        <v>116</v>
      </c>
      <c r="G137" s="16"/>
      <c r="H137" s="35" t="s">
        <v>81</v>
      </c>
      <c r="I137" s="35" t="s">
        <v>82</v>
      </c>
      <c r="J137" s="107">
        <f>SUM(J138:J142)</f>
        <v>8941</v>
      </c>
      <c r="K137" s="107">
        <f t="shared" ref="K137:L137" si="55">SUM(K138:K142)</f>
        <v>8991</v>
      </c>
      <c r="L137" s="107">
        <f t="shared" si="55"/>
        <v>8728</v>
      </c>
      <c r="M137" s="93" t="s">
        <v>83</v>
      </c>
      <c r="N137" s="93" t="s">
        <v>84</v>
      </c>
      <c r="O137" s="107">
        <f>SUM(O138:O142)</f>
        <v>2</v>
      </c>
      <c r="P137" s="107">
        <f t="shared" ref="P137" si="56">SUM(P138:P142)</f>
        <v>2</v>
      </c>
      <c r="Q137" s="107">
        <f t="shared" ref="Q137" si="57">SUM(Q138:Q142)</f>
        <v>2</v>
      </c>
      <c r="R137" s="16"/>
      <c r="S137" s="16"/>
      <c r="T137" s="85"/>
      <c r="U137" s="85"/>
      <c r="V137" s="85"/>
      <c r="W137" s="16"/>
      <c r="X137" s="16"/>
      <c r="Y137" s="85"/>
      <c r="Z137" s="85"/>
      <c r="AA137" s="85"/>
      <c r="AB137" s="16"/>
      <c r="AC137" s="16"/>
      <c r="AD137" s="85"/>
      <c r="AE137" s="85"/>
      <c r="AF137" s="85"/>
      <c r="AG137" s="85"/>
      <c r="AH137" s="85"/>
      <c r="AI137" s="85"/>
      <c r="AJ137" s="85"/>
      <c r="AK137" s="85"/>
      <c r="AL137" s="81">
        <v>994984.5399999998</v>
      </c>
      <c r="AM137" s="81">
        <v>920360.47</v>
      </c>
      <c r="AN137" s="81">
        <v>74624.070000000007</v>
      </c>
    </row>
    <row r="138" spans="1:41" ht="100.25" customHeight="1" x14ac:dyDescent="0.3">
      <c r="A138" s="11" t="s">
        <v>598</v>
      </c>
      <c r="B138" s="11" t="s">
        <v>599</v>
      </c>
      <c r="C138" s="11" t="s">
        <v>193</v>
      </c>
      <c r="D138" s="86" t="s">
        <v>600</v>
      </c>
      <c r="E138" s="11" t="s">
        <v>834</v>
      </c>
      <c r="F138" s="22" t="s">
        <v>147</v>
      </c>
      <c r="G138" s="35" t="s">
        <v>600</v>
      </c>
      <c r="H138" s="35" t="s">
        <v>81</v>
      </c>
      <c r="I138" s="35" t="s">
        <v>82</v>
      </c>
      <c r="J138" s="107">
        <v>1696</v>
      </c>
      <c r="K138" s="107">
        <v>1696</v>
      </c>
      <c r="L138" s="107">
        <v>2338</v>
      </c>
      <c r="M138" s="93" t="s">
        <v>83</v>
      </c>
      <c r="N138" s="93" t="s">
        <v>84</v>
      </c>
      <c r="O138" s="107">
        <v>1</v>
      </c>
      <c r="P138" s="107">
        <v>1</v>
      </c>
      <c r="Q138" s="107">
        <v>1</v>
      </c>
      <c r="R138" s="93" t="s">
        <v>116</v>
      </c>
      <c r="S138" s="35"/>
      <c r="T138" s="88"/>
      <c r="U138" s="91"/>
      <c r="V138" s="88"/>
      <c r="W138" s="35"/>
      <c r="X138" s="35"/>
      <c r="Y138" s="88"/>
      <c r="Z138" s="91"/>
      <c r="AA138" s="88"/>
      <c r="AB138" s="90"/>
      <c r="AC138" s="90"/>
      <c r="AD138" s="91"/>
      <c r="AE138" s="91"/>
      <c r="AF138" s="88"/>
      <c r="AG138" s="88"/>
      <c r="AH138" s="88"/>
      <c r="AI138" s="88"/>
      <c r="AJ138" s="88"/>
      <c r="AK138" s="88"/>
      <c r="AL138" s="81">
        <v>198997.18</v>
      </c>
      <c r="AM138" s="81">
        <v>184072.39</v>
      </c>
      <c r="AN138" s="81">
        <v>14924.79</v>
      </c>
    </row>
    <row r="139" spans="1:41" ht="100.25" customHeight="1" x14ac:dyDescent="0.3">
      <c r="A139" s="11" t="s">
        <v>603</v>
      </c>
      <c r="B139" s="11" t="s">
        <v>604</v>
      </c>
      <c r="C139" s="11" t="s">
        <v>193</v>
      </c>
      <c r="D139" s="86" t="s">
        <v>605</v>
      </c>
      <c r="E139" s="11" t="s">
        <v>606</v>
      </c>
      <c r="F139" s="22" t="s">
        <v>147</v>
      </c>
      <c r="G139" s="35" t="s">
        <v>605</v>
      </c>
      <c r="H139" s="35" t="s">
        <v>81</v>
      </c>
      <c r="I139" s="35" t="s">
        <v>82</v>
      </c>
      <c r="J139" s="87">
        <v>2151</v>
      </c>
      <c r="K139" s="87">
        <v>2151</v>
      </c>
      <c r="L139" s="87">
        <v>1909</v>
      </c>
      <c r="M139" s="35" t="s">
        <v>116</v>
      </c>
      <c r="N139" s="35" t="s">
        <v>116</v>
      </c>
      <c r="O139" s="87"/>
      <c r="P139" s="87"/>
      <c r="Q139" s="87"/>
      <c r="R139" s="35"/>
      <c r="S139" s="35"/>
      <c r="T139" s="88"/>
      <c r="U139" s="91"/>
      <c r="V139" s="88"/>
      <c r="W139" s="35"/>
      <c r="X139" s="35"/>
      <c r="Y139" s="88"/>
      <c r="Z139" s="91"/>
      <c r="AA139" s="88"/>
      <c r="AB139" s="90"/>
      <c r="AC139" s="90"/>
      <c r="AD139" s="91"/>
      <c r="AE139" s="91"/>
      <c r="AF139" s="88"/>
      <c r="AG139" s="88"/>
      <c r="AH139" s="88"/>
      <c r="AI139" s="88"/>
      <c r="AJ139" s="88"/>
      <c r="AK139" s="88"/>
      <c r="AL139" s="81">
        <v>198996</v>
      </c>
      <c r="AM139" s="81">
        <v>184071.30000000002</v>
      </c>
      <c r="AN139" s="81">
        <v>14924.7</v>
      </c>
    </row>
    <row r="140" spans="1:41" ht="100.25" customHeight="1" x14ac:dyDescent="0.3">
      <c r="A140" s="11" t="s">
        <v>607</v>
      </c>
      <c r="B140" s="11" t="s">
        <v>608</v>
      </c>
      <c r="C140" s="11" t="s">
        <v>193</v>
      </c>
      <c r="D140" s="86" t="s">
        <v>609</v>
      </c>
      <c r="E140" s="11" t="s">
        <v>610</v>
      </c>
      <c r="F140" s="22" t="s">
        <v>147</v>
      </c>
      <c r="G140" s="35" t="s">
        <v>609</v>
      </c>
      <c r="H140" s="35" t="s">
        <v>81</v>
      </c>
      <c r="I140" s="35" t="s">
        <v>82</v>
      </c>
      <c r="J140" s="87">
        <v>1697</v>
      </c>
      <c r="K140" s="116">
        <v>1747</v>
      </c>
      <c r="L140" s="107">
        <v>1284</v>
      </c>
      <c r="M140" s="35" t="s">
        <v>83</v>
      </c>
      <c r="N140" s="35" t="s">
        <v>84</v>
      </c>
      <c r="O140" s="87">
        <v>1</v>
      </c>
      <c r="P140" s="87">
        <v>1</v>
      </c>
      <c r="Q140" s="87">
        <v>1</v>
      </c>
      <c r="R140" s="35" t="s">
        <v>116</v>
      </c>
      <c r="S140" s="35" t="s">
        <v>116</v>
      </c>
      <c r="T140" s="88" t="s">
        <v>116</v>
      </c>
      <c r="U140" s="91"/>
      <c r="V140" s="88"/>
      <c r="W140" s="35"/>
      <c r="X140" s="35"/>
      <c r="Y140" s="88"/>
      <c r="Z140" s="91"/>
      <c r="AA140" s="88"/>
      <c r="AB140" s="90"/>
      <c r="AC140" s="90"/>
      <c r="AD140" s="91"/>
      <c r="AE140" s="91"/>
      <c r="AF140" s="88"/>
      <c r="AG140" s="88"/>
      <c r="AH140" s="88"/>
      <c r="AI140" s="88"/>
      <c r="AJ140" s="88"/>
      <c r="AK140" s="88"/>
      <c r="AL140" s="81">
        <v>198997</v>
      </c>
      <c r="AM140" s="81">
        <v>184072</v>
      </c>
      <c r="AN140" s="81">
        <v>14925</v>
      </c>
    </row>
    <row r="141" spans="1:41" ht="100.25" customHeight="1" x14ac:dyDescent="0.3">
      <c r="A141" s="11" t="s">
        <v>612</v>
      </c>
      <c r="B141" s="11" t="s">
        <v>613</v>
      </c>
      <c r="C141" s="11" t="s">
        <v>193</v>
      </c>
      <c r="D141" s="86" t="s">
        <v>614</v>
      </c>
      <c r="E141" s="11" t="s">
        <v>615</v>
      </c>
      <c r="F141" s="22" t="s">
        <v>147</v>
      </c>
      <c r="G141" s="35" t="s">
        <v>614</v>
      </c>
      <c r="H141" s="35" t="s">
        <v>81</v>
      </c>
      <c r="I141" s="35" t="s">
        <v>82</v>
      </c>
      <c r="J141" s="87">
        <v>1700</v>
      </c>
      <c r="K141" s="87">
        <v>1700</v>
      </c>
      <c r="L141" s="87">
        <v>1573</v>
      </c>
      <c r="M141" s="35" t="s">
        <v>116</v>
      </c>
      <c r="N141" s="35" t="s">
        <v>116</v>
      </c>
      <c r="O141" s="110"/>
      <c r="P141" s="110"/>
      <c r="Q141" s="87"/>
      <c r="R141" s="35"/>
      <c r="S141" s="35"/>
      <c r="T141" s="88"/>
      <c r="U141" s="91"/>
      <c r="V141" s="88"/>
      <c r="W141" s="35"/>
      <c r="X141" s="35"/>
      <c r="Y141" s="88"/>
      <c r="Z141" s="91"/>
      <c r="AA141" s="88"/>
      <c r="AB141" s="90"/>
      <c r="AC141" s="90"/>
      <c r="AD141" s="91"/>
      <c r="AE141" s="91"/>
      <c r="AF141" s="88"/>
      <c r="AG141" s="88"/>
      <c r="AH141" s="88"/>
      <c r="AI141" s="88"/>
      <c r="AJ141" s="88"/>
      <c r="AK141" s="88"/>
      <c r="AL141" s="81">
        <v>198997.18</v>
      </c>
      <c r="AM141" s="81">
        <v>184072.39</v>
      </c>
      <c r="AN141" s="81">
        <v>14924.79</v>
      </c>
    </row>
    <row r="142" spans="1:41" ht="100.25" customHeight="1" x14ac:dyDescent="0.3">
      <c r="A142" s="11" t="s">
        <v>617</v>
      </c>
      <c r="B142" s="11" t="s">
        <v>618</v>
      </c>
      <c r="C142" s="11" t="s">
        <v>193</v>
      </c>
      <c r="D142" s="86" t="s">
        <v>619</v>
      </c>
      <c r="E142" s="11" t="s">
        <v>620</v>
      </c>
      <c r="F142" s="22" t="s">
        <v>147</v>
      </c>
      <c r="G142" s="35" t="s">
        <v>619</v>
      </c>
      <c r="H142" s="35" t="s">
        <v>81</v>
      </c>
      <c r="I142" s="35" t="s">
        <v>82</v>
      </c>
      <c r="J142" s="107">
        <v>1697</v>
      </c>
      <c r="K142" s="107">
        <v>1697</v>
      </c>
      <c r="L142" s="107">
        <v>1624</v>
      </c>
      <c r="M142" s="35" t="s">
        <v>116</v>
      </c>
      <c r="N142" s="35" t="s">
        <v>116</v>
      </c>
      <c r="O142" s="110"/>
      <c r="P142" s="110"/>
      <c r="Q142" s="87"/>
      <c r="R142" s="35"/>
      <c r="S142" s="35"/>
      <c r="T142" s="88"/>
      <c r="U142" s="91"/>
      <c r="V142" s="88"/>
      <c r="W142" s="35"/>
      <c r="X142" s="35"/>
      <c r="Y142" s="88"/>
      <c r="Z142" s="91"/>
      <c r="AA142" s="88"/>
      <c r="AB142" s="90"/>
      <c r="AC142" s="90"/>
      <c r="AD142" s="91"/>
      <c r="AE142" s="91"/>
      <c r="AF142" s="88"/>
      <c r="AG142" s="88"/>
      <c r="AH142" s="88"/>
      <c r="AI142" s="88"/>
      <c r="AJ142" s="88"/>
      <c r="AK142" s="88"/>
      <c r="AL142" s="81">
        <v>198997.18</v>
      </c>
      <c r="AM142" s="81">
        <v>184072.39</v>
      </c>
      <c r="AN142" s="81">
        <v>14924.79</v>
      </c>
    </row>
    <row r="143" spans="1:41" ht="143.6" customHeight="1" x14ac:dyDescent="0.3">
      <c r="A143" s="16" t="s">
        <v>622</v>
      </c>
      <c r="B143" s="16"/>
      <c r="C143" s="16"/>
      <c r="D143" s="13">
        <v>0</v>
      </c>
      <c r="E143" s="10" t="s">
        <v>85</v>
      </c>
      <c r="F143" s="84" t="s">
        <v>116</v>
      </c>
      <c r="G143" s="16"/>
      <c r="H143" s="35" t="s">
        <v>86</v>
      </c>
      <c r="I143" s="35" t="s">
        <v>835</v>
      </c>
      <c r="J143" s="87">
        <f>SUM(J144:J148)</f>
        <v>180</v>
      </c>
      <c r="K143" s="87">
        <f t="shared" ref="K143:L143" si="58">SUM(K144:K148)</f>
        <v>180</v>
      </c>
      <c r="L143" s="87">
        <f t="shared" si="58"/>
        <v>25</v>
      </c>
      <c r="M143" s="16"/>
      <c r="N143" s="16"/>
      <c r="O143" s="16"/>
      <c r="P143" s="15"/>
      <c r="Q143" s="111"/>
      <c r="R143" s="16"/>
      <c r="S143" s="16"/>
      <c r="T143" s="85"/>
      <c r="U143" s="85"/>
      <c r="V143" s="85"/>
      <c r="W143" s="16"/>
      <c r="X143" s="16"/>
      <c r="Y143" s="85"/>
      <c r="Z143" s="85"/>
      <c r="AA143" s="85"/>
      <c r="AB143" s="16"/>
      <c r="AC143" s="16"/>
      <c r="AD143" s="85"/>
      <c r="AE143" s="85"/>
      <c r="AF143" s="85"/>
      <c r="AG143" s="85"/>
      <c r="AH143" s="85"/>
      <c r="AI143" s="85"/>
      <c r="AJ143" s="85"/>
      <c r="AK143" s="85"/>
      <c r="AL143" s="81">
        <v>65213.18</v>
      </c>
      <c r="AM143" s="81">
        <v>60317.14</v>
      </c>
      <c r="AN143" s="81">
        <v>4896.04</v>
      </c>
    </row>
    <row r="144" spans="1:41" ht="135.55000000000001" customHeight="1" x14ac:dyDescent="0.3">
      <c r="A144" s="11" t="s">
        <v>623</v>
      </c>
      <c r="B144" s="11" t="s">
        <v>624</v>
      </c>
      <c r="C144" s="11" t="s">
        <v>193</v>
      </c>
      <c r="D144" s="86" t="s">
        <v>625</v>
      </c>
      <c r="E144" s="11" t="s">
        <v>626</v>
      </c>
      <c r="F144" s="22" t="s">
        <v>147</v>
      </c>
      <c r="G144" s="35" t="s">
        <v>625</v>
      </c>
      <c r="H144" s="35" t="s">
        <v>86</v>
      </c>
      <c r="I144" s="35" t="s">
        <v>835</v>
      </c>
      <c r="J144" s="87">
        <v>34</v>
      </c>
      <c r="K144" s="87">
        <v>34</v>
      </c>
      <c r="L144" s="87">
        <v>8</v>
      </c>
      <c r="M144" s="35" t="s">
        <v>116</v>
      </c>
      <c r="N144" s="35" t="s">
        <v>116</v>
      </c>
      <c r="O144" s="35" t="s">
        <v>116</v>
      </c>
      <c r="P144" s="90"/>
      <c r="Q144" s="91"/>
      <c r="R144" s="35"/>
      <c r="S144" s="35"/>
      <c r="T144" s="88"/>
      <c r="U144" s="91"/>
      <c r="V144" s="88"/>
      <c r="W144" s="35"/>
      <c r="X144" s="35"/>
      <c r="Y144" s="88"/>
      <c r="Z144" s="91"/>
      <c r="AA144" s="88"/>
      <c r="AB144" s="90"/>
      <c r="AC144" s="90"/>
      <c r="AD144" s="91"/>
      <c r="AE144" s="91"/>
      <c r="AF144" s="88"/>
      <c r="AG144" s="88"/>
      <c r="AH144" s="88"/>
      <c r="AI144" s="88"/>
      <c r="AJ144" s="88"/>
      <c r="AK144" s="88"/>
      <c r="AL144" s="81">
        <v>10453</v>
      </c>
      <c r="AM144" s="81">
        <v>9664.25</v>
      </c>
      <c r="AN144" s="81">
        <v>788.75</v>
      </c>
    </row>
    <row r="145" spans="1:41" ht="131.55000000000001" customHeight="1" x14ac:dyDescent="0.3">
      <c r="A145" s="11" t="s">
        <v>628</v>
      </c>
      <c r="B145" s="11" t="s">
        <v>629</v>
      </c>
      <c r="C145" s="11" t="s">
        <v>193</v>
      </c>
      <c r="D145" s="86" t="s">
        <v>630</v>
      </c>
      <c r="E145" s="11" t="s">
        <v>631</v>
      </c>
      <c r="F145" s="22" t="s">
        <v>147</v>
      </c>
      <c r="G145" s="35" t="s">
        <v>630</v>
      </c>
      <c r="H145" s="35" t="s">
        <v>86</v>
      </c>
      <c r="I145" s="35" t="s">
        <v>835</v>
      </c>
      <c r="J145" s="87">
        <v>50</v>
      </c>
      <c r="K145" s="87">
        <v>50</v>
      </c>
      <c r="L145" s="87">
        <v>0</v>
      </c>
      <c r="M145" s="35" t="s">
        <v>116</v>
      </c>
      <c r="N145" s="35" t="s">
        <v>116</v>
      </c>
      <c r="O145" s="35" t="s">
        <v>116</v>
      </c>
      <c r="P145" s="90"/>
      <c r="Q145" s="91"/>
      <c r="R145" s="35"/>
      <c r="S145" s="35"/>
      <c r="T145" s="88"/>
      <c r="U145" s="91"/>
      <c r="V145" s="88"/>
      <c r="W145" s="35"/>
      <c r="X145" s="35"/>
      <c r="Y145" s="88"/>
      <c r="Z145" s="91"/>
      <c r="AA145" s="88"/>
      <c r="AB145" s="90"/>
      <c r="AC145" s="90"/>
      <c r="AD145" s="91"/>
      <c r="AE145" s="91"/>
      <c r="AF145" s="88"/>
      <c r="AG145" s="88"/>
      <c r="AH145" s="88"/>
      <c r="AI145" s="88"/>
      <c r="AJ145" s="88"/>
      <c r="AK145" s="88"/>
      <c r="AL145" s="81">
        <v>17041.18</v>
      </c>
      <c r="AM145" s="81">
        <v>15763.09</v>
      </c>
      <c r="AN145" s="81">
        <v>1278.0899999999999</v>
      </c>
    </row>
    <row r="146" spans="1:41" ht="128.15" customHeight="1" x14ac:dyDescent="0.3">
      <c r="A146" s="11" t="s">
        <v>632</v>
      </c>
      <c r="B146" s="11" t="s">
        <v>633</v>
      </c>
      <c r="C146" s="11" t="s">
        <v>193</v>
      </c>
      <c r="D146" s="86" t="s">
        <v>634</v>
      </c>
      <c r="E146" s="11" t="s">
        <v>635</v>
      </c>
      <c r="F146" s="22" t="s">
        <v>147</v>
      </c>
      <c r="G146" s="35" t="s">
        <v>634</v>
      </c>
      <c r="H146" s="35" t="s">
        <v>86</v>
      </c>
      <c r="I146" s="35" t="s">
        <v>835</v>
      </c>
      <c r="J146" s="87">
        <v>42</v>
      </c>
      <c r="K146" s="87">
        <v>42</v>
      </c>
      <c r="L146" s="87">
        <v>9</v>
      </c>
      <c r="M146" s="35" t="s">
        <v>116</v>
      </c>
      <c r="N146" s="35" t="s">
        <v>116</v>
      </c>
      <c r="O146" s="35" t="s">
        <v>116</v>
      </c>
      <c r="P146" s="90"/>
      <c r="Q146" s="91"/>
      <c r="R146" s="35"/>
      <c r="S146" s="35"/>
      <c r="T146" s="88"/>
      <c r="U146" s="91"/>
      <c r="V146" s="88"/>
      <c r="W146" s="35"/>
      <c r="X146" s="35"/>
      <c r="Y146" s="88"/>
      <c r="Z146" s="91"/>
      <c r="AA146" s="88"/>
      <c r="AB146" s="90"/>
      <c r="AC146" s="90"/>
      <c r="AD146" s="91"/>
      <c r="AE146" s="91"/>
      <c r="AF146" s="88"/>
      <c r="AG146" s="88"/>
      <c r="AH146" s="88"/>
      <c r="AI146" s="88"/>
      <c r="AJ146" s="88"/>
      <c r="AK146" s="88"/>
      <c r="AL146" s="81">
        <v>15224</v>
      </c>
      <c r="AM146" s="81">
        <v>14082</v>
      </c>
      <c r="AN146" s="81">
        <v>1142</v>
      </c>
    </row>
    <row r="147" spans="1:41" ht="131.55000000000001" customHeight="1" x14ac:dyDescent="0.3">
      <c r="A147" s="11" t="s">
        <v>636</v>
      </c>
      <c r="B147" s="11" t="s">
        <v>637</v>
      </c>
      <c r="C147" s="11" t="s">
        <v>193</v>
      </c>
      <c r="D147" s="86" t="s">
        <v>638</v>
      </c>
      <c r="E147" s="11" t="s">
        <v>639</v>
      </c>
      <c r="F147" s="22" t="s">
        <v>147</v>
      </c>
      <c r="G147" s="35" t="s">
        <v>638</v>
      </c>
      <c r="H147" s="35" t="s">
        <v>86</v>
      </c>
      <c r="I147" s="35" t="s">
        <v>835</v>
      </c>
      <c r="J147" s="87">
        <v>11</v>
      </c>
      <c r="K147" s="87">
        <v>11</v>
      </c>
      <c r="L147" s="87">
        <v>4</v>
      </c>
      <c r="M147" s="35" t="s">
        <v>116</v>
      </c>
      <c r="N147" s="35" t="s">
        <v>116</v>
      </c>
      <c r="O147" s="35" t="s">
        <v>116</v>
      </c>
      <c r="P147" s="90"/>
      <c r="Q147" s="91"/>
      <c r="R147" s="35"/>
      <c r="S147" s="35"/>
      <c r="T147" s="88"/>
      <c r="U147" s="91"/>
      <c r="V147" s="88"/>
      <c r="W147" s="35"/>
      <c r="X147" s="35"/>
      <c r="Y147" s="88"/>
      <c r="Z147" s="91"/>
      <c r="AA147" s="88"/>
      <c r="AB147" s="90"/>
      <c r="AC147" s="90"/>
      <c r="AD147" s="91"/>
      <c r="AE147" s="91"/>
      <c r="AF147" s="88"/>
      <c r="AG147" s="88"/>
      <c r="AH147" s="88"/>
      <c r="AI147" s="88"/>
      <c r="AJ147" s="88"/>
      <c r="AK147" s="88"/>
      <c r="AL147" s="81">
        <v>6816</v>
      </c>
      <c r="AM147" s="81">
        <v>6304.8</v>
      </c>
      <c r="AN147" s="81">
        <v>511.2</v>
      </c>
    </row>
    <row r="148" spans="1:41" ht="134.6" customHeight="1" x14ac:dyDescent="0.3">
      <c r="A148" s="11" t="s">
        <v>641</v>
      </c>
      <c r="B148" s="11" t="s">
        <v>642</v>
      </c>
      <c r="C148" s="11" t="s">
        <v>193</v>
      </c>
      <c r="D148" s="86" t="s">
        <v>643</v>
      </c>
      <c r="E148" s="11" t="s">
        <v>644</v>
      </c>
      <c r="F148" s="22" t="s">
        <v>147</v>
      </c>
      <c r="G148" s="35" t="s">
        <v>643</v>
      </c>
      <c r="H148" s="35" t="s">
        <v>86</v>
      </c>
      <c r="I148" s="35" t="s">
        <v>835</v>
      </c>
      <c r="J148" s="87">
        <v>43</v>
      </c>
      <c r="K148" s="87">
        <v>43</v>
      </c>
      <c r="L148" s="87">
        <v>4</v>
      </c>
      <c r="M148" s="35" t="s">
        <v>116</v>
      </c>
      <c r="N148" s="35" t="s">
        <v>116</v>
      </c>
      <c r="O148" s="35"/>
      <c r="P148" s="90"/>
      <c r="Q148" s="91"/>
      <c r="R148" s="35"/>
      <c r="S148" s="35"/>
      <c r="T148" s="88"/>
      <c r="U148" s="91"/>
      <c r="V148" s="88"/>
      <c r="W148" s="35"/>
      <c r="X148" s="35"/>
      <c r="Y148" s="88"/>
      <c r="Z148" s="91"/>
      <c r="AA148" s="88"/>
      <c r="AB148" s="90"/>
      <c r="AC148" s="90"/>
      <c r="AD148" s="91"/>
      <c r="AE148" s="91"/>
      <c r="AF148" s="88"/>
      <c r="AG148" s="88"/>
      <c r="AH148" s="88"/>
      <c r="AI148" s="88"/>
      <c r="AJ148" s="88"/>
      <c r="AK148" s="88"/>
      <c r="AL148" s="81">
        <v>15679</v>
      </c>
      <c r="AM148" s="81">
        <v>14503</v>
      </c>
      <c r="AN148" s="81">
        <v>1176</v>
      </c>
    </row>
    <row r="149" spans="1:41" ht="62.6" customHeight="1" x14ac:dyDescent="0.3">
      <c r="A149" s="16" t="s">
        <v>87</v>
      </c>
      <c r="B149" s="16"/>
      <c r="C149" s="16"/>
      <c r="D149" s="13">
        <v>0</v>
      </c>
      <c r="E149" s="10" t="s">
        <v>88</v>
      </c>
      <c r="F149" s="84" t="s">
        <v>116</v>
      </c>
      <c r="G149" s="16"/>
      <c r="H149" s="16"/>
      <c r="I149" s="16"/>
      <c r="J149" s="16"/>
      <c r="K149" s="16"/>
      <c r="L149" s="16"/>
      <c r="M149" s="16"/>
      <c r="N149" s="16"/>
      <c r="O149" s="16"/>
      <c r="P149" s="15"/>
      <c r="Q149" s="111"/>
      <c r="R149" s="16"/>
      <c r="S149" s="16"/>
      <c r="T149" s="85"/>
      <c r="U149" s="85"/>
      <c r="V149" s="85"/>
      <c r="W149" s="16"/>
      <c r="X149" s="16"/>
      <c r="Y149" s="85"/>
      <c r="Z149" s="85"/>
      <c r="AA149" s="85"/>
      <c r="AB149" s="16"/>
      <c r="AC149" s="16"/>
      <c r="AD149" s="85"/>
      <c r="AE149" s="85"/>
      <c r="AF149" s="85"/>
      <c r="AG149" s="85"/>
      <c r="AH149" s="85"/>
      <c r="AI149" s="85"/>
      <c r="AJ149" s="85"/>
      <c r="AK149" s="85"/>
      <c r="AL149" s="81">
        <v>4198569.07</v>
      </c>
      <c r="AM149" s="81">
        <v>3426171.8699999996</v>
      </c>
      <c r="AN149" s="81">
        <v>772397.2</v>
      </c>
    </row>
    <row r="150" spans="1:41" ht="100.25" customHeight="1" x14ac:dyDescent="0.3">
      <c r="A150" s="16" t="s">
        <v>646</v>
      </c>
      <c r="B150" s="16"/>
      <c r="C150" s="16"/>
      <c r="D150" s="13">
        <v>0</v>
      </c>
      <c r="E150" s="10" t="s">
        <v>89</v>
      </c>
      <c r="F150" s="84" t="s">
        <v>116</v>
      </c>
      <c r="G150" s="16"/>
      <c r="H150" s="35" t="s">
        <v>90</v>
      </c>
      <c r="I150" s="35" t="s">
        <v>91</v>
      </c>
      <c r="J150" s="87">
        <f>SUM(J151:J155)</f>
        <v>5</v>
      </c>
      <c r="K150" s="87">
        <f t="shared" ref="K150:L150" si="59">SUM(K151:K155)</f>
        <v>5</v>
      </c>
      <c r="L150" s="87">
        <f t="shared" si="59"/>
        <v>4</v>
      </c>
      <c r="M150" s="16"/>
      <c r="N150" s="16"/>
      <c r="O150" s="16"/>
      <c r="P150" s="15"/>
      <c r="Q150" s="111"/>
      <c r="R150" s="16"/>
      <c r="S150" s="16"/>
      <c r="T150" s="85"/>
      <c r="U150" s="85"/>
      <c r="V150" s="85"/>
      <c r="W150" s="16"/>
      <c r="X150" s="16"/>
      <c r="Y150" s="85"/>
      <c r="Z150" s="85"/>
      <c r="AA150" s="85"/>
      <c r="AB150" s="16"/>
      <c r="AC150" s="16"/>
      <c r="AD150" s="85"/>
      <c r="AE150" s="85"/>
      <c r="AF150" s="85"/>
      <c r="AG150" s="85"/>
      <c r="AH150" s="85"/>
      <c r="AI150" s="85"/>
      <c r="AJ150" s="85"/>
      <c r="AK150" s="85"/>
      <c r="AL150" s="81">
        <v>1232367.95</v>
      </c>
      <c r="AM150" s="81">
        <v>905198.23</v>
      </c>
      <c r="AN150" s="81">
        <v>327169.71999999997</v>
      </c>
    </row>
    <row r="151" spans="1:41" ht="100.25" customHeight="1" x14ac:dyDescent="0.3">
      <c r="A151" s="11" t="s">
        <v>647</v>
      </c>
      <c r="B151" s="11" t="s">
        <v>648</v>
      </c>
      <c r="C151" s="11" t="str">
        <f>VLOOKUP($D151,'[1]Projektų sutarčių ataskaita (2'!$B$19:$F$126,5,FALSE)</f>
        <v>Baigtas</v>
      </c>
      <c r="D151" s="86" t="s">
        <v>649</v>
      </c>
      <c r="E151" s="11" t="s">
        <v>650</v>
      </c>
      <c r="F151" s="22" t="s">
        <v>147</v>
      </c>
      <c r="G151" s="35" t="s">
        <v>649</v>
      </c>
      <c r="H151" s="35" t="s">
        <v>90</v>
      </c>
      <c r="I151" s="35" t="s">
        <v>91</v>
      </c>
      <c r="J151" s="87">
        <v>1</v>
      </c>
      <c r="K151" s="87">
        <v>1</v>
      </c>
      <c r="L151" s="22">
        <v>1</v>
      </c>
      <c r="M151" s="35" t="s">
        <v>116</v>
      </c>
      <c r="N151" s="35" t="s">
        <v>116</v>
      </c>
      <c r="O151" s="35"/>
      <c r="P151" s="90"/>
      <c r="Q151" s="91"/>
      <c r="R151" s="35"/>
      <c r="S151" s="35"/>
      <c r="T151" s="88"/>
      <c r="U151" s="91"/>
      <c r="V151" s="88"/>
      <c r="W151" s="35"/>
      <c r="X151" s="35"/>
      <c r="Y151" s="88"/>
      <c r="Z151" s="91"/>
      <c r="AA151" s="88"/>
      <c r="AB151" s="90"/>
      <c r="AC151" s="90"/>
      <c r="AD151" s="91"/>
      <c r="AE151" s="91"/>
      <c r="AF151" s="88"/>
      <c r="AG151" s="88"/>
      <c r="AH151" s="88"/>
      <c r="AI151" s="88"/>
      <c r="AJ151" s="88"/>
      <c r="AK151" s="88"/>
      <c r="AL151" s="81">
        <v>148480</v>
      </c>
      <c r="AM151" s="81">
        <v>126208</v>
      </c>
      <c r="AN151" s="81">
        <v>22272</v>
      </c>
      <c r="AO151" s="63">
        <v>1</v>
      </c>
    </row>
    <row r="152" spans="1:41" ht="100.25" customHeight="1" x14ac:dyDescent="0.3">
      <c r="A152" s="11" t="s">
        <v>651</v>
      </c>
      <c r="B152" s="11" t="s">
        <v>652</v>
      </c>
      <c r="C152" s="11" t="str">
        <f>VLOOKUP($D152,'[1]Projektų sutarčių ataskaita (2'!$B$19:$F$126,5,FALSE)</f>
        <v>Baigtas</v>
      </c>
      <c r="D152" s="86" t="s">
        <v>653</v>
      </c>
      <c r="E152" s="11" t="s">
        <v>654</v>
      </c>
      <c r="F152" s="22" t="s">
        <v>147</v>
      </c>
      <c r="G152" s="35" t="s">
        <v>653</v>
      </c>
      <c r="H152" s="35" t="s">
        <v>90</v>
      </c>
      <c r="I152" s="35" t="s">
        <v>91</v>
      </c>
      <c r="J152" s="87">
        <v>1</v>
      </c>
      <c r="K152" s="87">
        <v>1</v>
      </c>
      <c r="L152" s="22">
        <v>1</v>
      </c>
      <c r="M152" s="35" t="s">
        <v>116</v>
      </c>
      <c r="N152" s="35" t="s">
        <v>116</v>
      </c>
      <c r="O152" s="35"/>
      <c r="P152" s="90"/>
      <c r="Q152" s="91"/>
      <c r="R152" s="35"/>
      <c r="S152" s="35"/>
      <c r="T152" s="88"/>
      <c r="U152" s="91"/>
      <c r="V152" s="88"/>
      <c r="W152" s="35"/>
      <c r="X152" s="35"/>
      <c r="Y152" s="88"/>
      <c r="Z152" s="91"/>
      <c r="AA152" s="88"/>
      <c r="AB152" s="90"/>
      <c r="AC152" s="90"/>
      <c r="AD152" s="91"/>
      <c r="AE152" s="91"/>
      <c r="AF152" s="88"/>
      <c r="AG152" s="88"/>
      <c r="AH152" s="88"/>
      <c r="AI152" s="88"/>
      <c r="AJ152" s="88"/>
      <c r="AK152" s="88"/>
      <c r="AL152" s="81">
        <v>185399.14999999997</v>
      </c>
      <c r="AM152" s="81">
        <v>157589.22999999998</v>
      </c>
      <c r="AN152" s="81">
        <v>27809.919999999995</v>
      </c>
      <c r="AO152" s="63">
        <v>1</v>
      </c>
    </row>
    <row r="153" spans="1:41" ht="100.25" customHeight="1" x14ac:dyDescent="0.3">
      <c r="A153" s="11" t="s">
        <v>655</v>
      </c>
      <c r="B153" s="11" t="s">
        <v>656</v>
      </c>
      <c r="C153" s="11" t="str">
        <f>VLOOKUP($D153,'[1]Projektų sutarčių ataskaita (2'!$B$19:$F$126,5,FALSE)</f>
        <v>Baigtas</v>
      </c>
      <c r="D153" s="86" t="s">
        <v>657</v>
      </c>
      <c r="E153" s="11" t="s">
        <v>658</v>
      </c>
      <c r="F153" s="22" t="s">
        <v>147</v>
      </c>
      <c r="G153" s="35" t="s">
        <v>657</v>
      </c>
      <c r="H153" s="35" t="s">
        <v>90</v>
      </c>
      <c r="I153" s="35" t="s">
        <v>91</v>
      </c>
      <c r="J153" s="87">
        <v>1</v>
      </c>
      <c r="K153" s="87">
        <v>1</v>
      </c>
      <c r="L153" s="22">
        <v>1</v>
      </c>
      <c r="M153" s="35" t="s">
        <v>116</v>
      </c>
      <c r="N153" s="35" t="s">
        <v>116</v>
      </c>
      <c r="O153" s="35"/>
      <c r="P153" s="90"/>
      <c r="Q153" s="91"/>
      <c r="R153" s="35"/>
      <c r="S153" s="35"/>
      <c r="T153" s="88"/>
      <c r="U153" s="91"/>
      <c r="V153" s="88"/>
      <c r="W153" s="35"/>
      <c r="X153" s="35"/>
      <c r="Y153" s="88"/>
      <c r="Z153" s="91"/>
      <c r="AA153" s="88"/>
      <c r="AB153" s="90"/>
      <c r="AC153" s="90"/>
      <c r="AD153" s="91"/>
      <c r="AE153" s="91"/>
      <c r="AF153" s="88"/>
      <c r="AG153" s="88"/>
      <c r="AH153" s="88"/>
      <c r="AI153" s="88"/>
      <c r="AJ153" s="88"/>
      <c r="AK153" s="88"/>
      <c r="AL153" s="81">
        <v>600732.80000000005</v>
      </c>
      <c r="AM153" s="81">
        <v>346361</v>
      </c>
      <c r="AN153" s="81">
        <v>254371.8</v>
      </c>
      <c r="AO153" s="63">
        <v>1</v>
      </c>
    </row>
    <row r="154" spans="1:41" ht="100.25" customHeight="1" x14ac:dyDescent="0.3">
      <c r="A154" s="11" t="s">
        <v>659</v>
      </c>
      <c r="B154" s="11" t="s">
        <v>660</v>
      </c>
      <c r="C154" s="11" t="s">
        <v>193</v>
      </c>
      <c r="D154" s="86" t="s">
        <v>661</v>
      </c>
      <c r="E154" s="11" t="s">
        <v>662</v>
      </c>
      <c r="F154" s="22" t="s">
        <v>147</v>
      </c>
      <c r="G154" s="35" t="s">
        <v>661</v>
      </c>
      <c r="H154" s="35" t="s">
        <v>90</v>
      </c>
      <c r="I154" s="35" t="s">
        <v>91</v>
      </c>
      <c r="J154" s="87">
        <v>1</v>
      </c>
      <c r="K154" s="87">
        <v>1</v>
      </c>
      <c r="L154" s="22">
        <v>0</v>
      </c>
      <c r="M154" s="35" t="s">
        <v>116</v>
      </c>
      <c r="N154" s="35" t="s">
        <v>116</v>
      </c>
      <c r="O154" s="35"/>
      <c r="P154" s="90"/>
      <c r="Q154" s="91"/>
      <c r="R154" s="35"/>
      <c r="S154" s="35"/>
      <c r="T154" s="88"/>
      <c r="U154" s="91"/>
      <c r="V154" s="88"/>
      <c r="W154" s="35"/>
      <c r="X154" s="35"/>
      <c r="Y154" s="88"/>
      <c r="Z154" s="91"/>
      <c r="AA154" s="88"/>
      <c r="AB154" s="90"/>
      <c r="AC154" s="90"/>
      <c r="AD154" s="91"/>
      <c r="AE154" s="91"/>
      <c r="AF154" s="88"/>
      <c r="AG154" s="88"/>
      <c r="AH154" s="88"/>
      <c r="AI154" s="88"/>
      <c r="AJ154" s="88"/>
      <c r="AK154" s="88"/>
      <c r="AL154" s="81">
        <v>151437</v>
      </c>
      <c r="AM154" s="81">
        <v>128721</v>
      </c>
      <c r="AN154" s="81">
        <v>22716</v>
      </c>
    </row>
    <row r="155" spans="1:41" ht="100.25" customHeight="1" x14ac:dyDescent="0.3">
      <c r="A155" s="11" t="s">
        <v>664</v>
      </c>
      <c r="B155" s="11" t="s">
        <v>665</v>
      </c>
      <c r="C155" s="11" t="str">
        <f>VLOOKUP($D155,'[1]Projektų sutarčių ataskaita (2'!$B$19:$F$126,5,FALSE)</f>
        <v>Baigtas</v>
      </c>
      <c r="D155" s="86" t="s">
        <v>666</v>
      </c>
      <c r="E155" s="11" t="s">
        <v>667</v>
      </c>
      <c r="F155" s="22" t="s">
        <v>147</v>
      </c>
      <c r="G155" s="35" t="s">
        <v>666</v>
      </c>
      <c r="H155" s="35" t="s">
        <v>90</v>
      </c>
      <c r="I155" s="35" t="s">
        <v>91</v>
      </c>
      <c r="J155" s="87">
        <v>1</v>
      </c>
      <c r="K155" s="87">
        <v>1</v>
      </c>
      <c r="L155" s="22">
        <v>1</v>
      </c>
      <c r="M155" s="35" t="s">
        <v>116</v>
      </c>
      <c r="N155" s="35" t="s">
        <v>116</v>
      </c>
      <c r="O155" s="35"/>
      <c r="P155" s="90"/>
      <c r="Q155" s="91"/>
      <c r="R155" s="35"/>
      <c r="S155" s="35"/>
      <c r="T155" s="88"/>
      <c r="U155" s="91"/>
      <c r="V155" s="88"/>
      <c r="W155" s="35"/>
      <c r="X155" s="35"/>
      <c r="Y155" s="88"/>
      <c r="Z155" s="91"/>
      <c r="AA155" s="88"/>
      <c r="AB155" s="90"/>
      <c r="AC155" s="90"/>
      <c r="AD155" s="91"/>
      <c r="AE155" s="91"/>
      <c r="AF155" s="88"/>
      <c r="AG155" s="88"/>
      <c r="AH155" s="88"/>
      <c r="AI155" s="88"/>
      <c r="AJ155" s="88"/>
      <c r="AK155" s="88"/>
      <c r="AL155" s="81">
        <v>146319</v>
      </c>
      <c r="AM155" s="81">
        <v>146319</v>
      </c>
      <c r="AN155" s="81">
        <v>0</v>
      </c>
      <c r="AO155" s="63">
        <v>1</v>
      </c>
    </row>
    <row r="156" spans="1:41" ht="100.25" customHeight="1" x14ac:dyDescent="0.3">
      <c r="A156" s="16" t="s">
        <v>669</v>
      </c>
      <c r="B156" s="16"/>
      <c r="C156" s="16"/>
      <c r="D156" s="13">
        <v>0</v>
      </c>
      <c r="E156" s="10" t="s">
        <v>92</v>
      </c>
      <c r="F156" s="84" t="s">
        <v>116</v>
      </c>
      <c r="G156" s="16"/>
      <c r="H156" s="35" t="s">
        <v>93</v>
      </c>
      <c r="I156" s="35" t="s">
        <v>836</v>
      </c>
      <c r="J156" s="119">
        <f>SUM(J157:J161)</f>
        <v>128</v>
      </c>
      <c r="K156" s="119">
        <f t="shared" ref="K156:L156" si="60">SUM(K157:K161)</f>
        <v>127</v>
      </c>
      <c r="L156" s="119">
        <f t="shared" si="60"/>
        <v>126</v>
      </c>
      <c r="M156" s="16"/>
      <c r="N156" s="16"/>
      <c r="O156" s="16"/>
      <c r="P156" s="15"/>
      <c r="Q156" s="111"/>
      <c r="R156" s="16"/>
      <c r="S156" s="16"/>
      <c r="T156" s="85"/>
      <c r="U156" s="85"/>
      <c r="V156" s="85"/>
      <c r="W156" s="16"/>
      <c r="X156" s="16"/>
      <c r="Y156" s="85"/>
      <c r="Z156" s="85"/>
      <c r="AA156" s="85"/>
      <c r="AB156" s="16"/>
      <c r="AC156" s="16"/>
      <c r="AD156" s="85"/>
      <c r="AE156" s="85"/>
      <c r="AF156" s="85"/>
      <c r="AG156" s="85"/>
      <c r="AH156" s="85"/>
      <c r="AI156" s="85"/>
      <c r="AJ156" s="85"/>
      <c r="AK156" s="85"/>
      <c r="AL156" s="81">
        <v>2966201.12</v>
      </c>
      <c r="AM156" s="81">
        <v>2520973.6399999997</v>
      </c>
      <c r="AN156" s="81">
        <v>445227.48000000004</v>
      </c>
    </row>
    <row r="157" spans="1:41" ht="100.25" customHeight="1" x14ac:dyDescent="0.3">
      <c r="A157" s="11" t="s">
        <v>670</v>
      </c>
      <c r="B157" s="11" t="s">
        <v>671</v>
      </c>
      <c r="C157" s="11" t="str">
        <f>VLOOKUP($D157,'[1]Projektų sutarčių ataskaita (2'!$B$19:$F$126,5,FALSE)</f>
        <v>Baigtas</v>
      </c>
      <c r="D157" s="86" t="s">
        <v>672</v>
      </c>
      <c r="E157" s="11" t="s">
        <v>673</v>
      </c>
      <c r="F157" s="22" t="s">
        <v>147</v>
      </c>
      <c r="G157" s="35" t="s">
        <v>672</v>
      </c>
      <c r="H157" s="35" t="s">
        <v>93</v>
      </c>
      <c r="I157" s="35" t="s">
        <v>836</v>
      </c>
      <c r="J157" s="119">
        <v>37</v>
      </c>
      <c r="K157" s="87">
        <v>37</v>
      </c>
      <c r="L157" s="87">
        <v>37</v>
      </c>
      <c r="M157" s="35" t="s">
        <v>116</v>
      </c>
      <c r="N157" s="35" t="s">
        <v>116</v>
      </c>
      <c r="O157" s="35"/>
      <c r="P157" s="90"/>
      <c r="Q157" s="91"/>
      <c r="R157" s="35"/>
      <c r="S157" s="35"/>
      <c r="T157" s="88"/>
      <c r="U157" s="91"/>
      <c r="V157" s="88"/>
      <c r="W157" s="35"/>
      <c r="X157" s="35"/>
      <c r="Y157" s="88"/>
      <c r="Z157" s="91"/>
      <c r="AA157" s="88"/>
      <c r="AB157" s="90"/>
      <c r="AC157" s="90"/>
      <c r="AD157" s="91"/>
      <c r="AE157" s="91"/>
      <c r="AF157" s="88"/>
      <c r="AG157" s="88"/>
      <c r="AH157" s="88"/>
      <c r="AI157" s="88"/>
      <c r="AJ157" s="88"/>
      <c r="AK157" s="88"/>
      <c r="AL157" s="81">
        <v>736499</v>
      </c>
      <c r="AM157" s="81">
        <v>626024</v>
      </c>
      <c r="AN157" s="81">
        <v>110475</v>
      </c>
    </row>
    <row r="158" spans="1:41" ht="100.25" customHeight="1" x14ac:dyDescent="0.3">
      <c r="A158" s="11" t="s">
        <v>674</v>
      </c>
      <c r="B158" s="11" t="s">
        <v>675</v>
      </c>
      <c r="C158" s="11" t="str">
        <f>VLOOKUP($D158,'[1]Projektų sutarčių ataskaita (2'!$B$19:$F$126,5,FALSE)</f>
        <v>Baigtas</v>
      </c>
      <c r="D158" s="86" t="s">
        <v>676</v>
      </c>
      <c r="E158" s="11" t="s">
        <v>677</v>
      </c>
      <c r="F158" s="22" t="s">
        <v>147</v>
      </c>
      <c r="G158" s="35" t="s">
        <v>676</v>
      </c>
      <c r="H158" s="35" t="s">
        <v>93</v>
      </c>
      <c r="I158" s="35" t="s">
        <v>836</v>
      </c>
      <c r="J158" s="87">
        <v>6</v>
      </c>
      <c r="K158" s="87">
        <v>6</v>
      </c>
      <c r="L158" s="87">
        <v>6</v>
      </c>
      <c r="M158" s="35" t="s">
        <v>116</v>
      </c>
      <c r="N158" s="35" t="s">
        <v>116</v>
      </c>
      <c r="O158" s="35"/>
      <c r="P158" s="90"/>
      <c r="Q158" s="91"/>
      <c r="R158" s="35"/>
      <c r="S158" s="35"/>
      <c r="T158" s="88"/>
      <c r="U158" s="91"/>
      <c r="V158" s="88"/>
      <c r="W158" s="35"/>
      <c r="X158" s="35"/>
      <c r="Y158" s="88"/>
      <c r="Z158" s="91"/>
      <c r="AA158" s="88"/>
      <c r="AB158" s="90"/>
      <c r="AC158" s="90"/>
      <c r="AD158" s="91"/>
      <c r="AE158" s="91"/>
      <c r="AF158" s="88"/>
      <c r="AG158" s="88"/>
      <c r="AH158" s="88"/>
      <c r="AI158" s="88"/>
      <c r="AJ158" s="88"/>
      <c r="AK158" s="88"/>
      <c r="AL158" s="81">
        <v>241889</v>
      </c>
      <c r="AM158" s="81">
        <v>205605.65</v>
      </c>
      <c r="AN158" s="81">
        <v>36283.35</v>
      </c>
      <c r="AO158" s="63">
        <v>1</v>
      </c>
    </row>
    <row r="159" spans="1:41" ht="100.25" customHeight="1" x14ac:dyDescent="0.3">
      <c r="A159" s="11" t="s">
        <v>655</v>
      </c>
      <c r="B159" s="11" t="s">
        <v>678</v>
      </c>
      <c r="C159" s="11" t="s">
        <v>193</v>
      </c>
      <c r="D159" s="86" t="s">
        <v>679</v>
      </c>
      <c r="E159" s="11" t="s">
        <v>680</v>
      </c>
      <c r="F159" s="22" t="s">
        <v>147</v>
      </c>
      <c r="G159" s="35" t="s">
        <v>679</v>
      </c>
      <c r="H159" s="35" t="s">
        <v>93</v>
      </c>
      <c r="I159" s="35" t="s">
        <v>836</v>
      </c>
      <c r="J159" s="119">
        <v>44</v>
      </c>
      <c r="K159" s="120">
        <v>43</v>
      </c>
      <c r="L159" s="87">
        <v>43</v>
      </c>
      <c r="M159" s="35" t="s">
        <v>116</v>
      </c>
      <c r="N159" s="35" t="s">
        <v>116</v>
      </c>
      <c r="O159" s="35"/>
      <c r="P159" s="90"/>
      <c r="Q159" s="91"/>
      <c r="R159" s="35"/>
      <c r="S159" s="35"/>
      <c r="T159" s="88"/>
      <c r="U159" s="91"/>
      <c r="V159" s="88"/>
      <c r="W159" s="35"/>
      <c r="X159" s="35"/>
      <c r="Y159" s="88"/>
      <c r="Z159" s="91"/>
      <c r="AA159" s="88"/>
      <c r="AB159" s="90"/>
      <c r="AC159" s="90"/>
      <c r="AD159" s="91"/>
      <c r="AE159" s="91"/>
      <c r="AF159" s="88"/>
      <c r="AG159" s="88"/>
      <c r="AH159" s="88"/>
      <c r="AI159" s="88"/>
      <c r="AJ159" s="88"/>
      <c r="AK159" s="88"/>
      <c r="AL159" s="81">
        <v>891741.17999999993</v>
      </c>
      <c r="AM159" s="81">
        <v>757980</v>
      </c>
      <c r="AN159" s="81">
        <v>133761.18</v>
      </c>
    </row>
    <row r="160" spans="1:41" ht="100.25" customHeight="1" x14ac:dyDescent="0.3">
      <c r="A160" s="11" t="s">
        <v>681</v>
      </c>
      <c r="B160" s="11" t="s">
        <v>682</v>
      </c>
      <c r="C160" s="11" t="str">
        <f>VLOOKUP($D160,'[1]Projektų sutarčių ataskaita (2'!$B$19:$F$126,5,FALSE)</f>
        <v>Baigtas</v>
      </c>
      <c r="D160" s="86" t="s">
        <v>683</v>
      </c>
      <c r="E160" s="11" t="s">
        <v>684</v>
      </c>
      <c r="F160" s="22" t="s">
        <v>147</v>
      </c>
      <c r="G160" s="35" t="s">
        <v>683</v>
      </c>
      <c r="H160" s="35" t="s">
        <v>93</v>
      </c>
      <c r="I160" s="35" t="s">
        <v>836</v>
      </c>
      <c r="J160" s="120">
        <v>26</v>
      </c>
      <c r="K160" s="120">
        <v>26</v>
      </c>
      <c r="L160" s="87">
        <v>26</v>
      </c>
      <c r="M160" s="35" t="s">
        <v>116</v>
      </c>
      <c r="N160" s="35" t="s">
        <v>116</v>
      </c>
      <c r="O160" s="35"/>
      <c r="P160" s="90"/>
      <c r="Q160" s="91"/>
      <c r="R160" s="35"/>
      <c r="S160" s="35"/>
      <c r="T160" s="88"/>
      <c r="U160" s="91"/>
      <c r="V160" s="88"/>
      <c r="W160" s="35"/>
      <c r="X160" s="35"/>
      <c r="Y160" s="88"/>
      <c r="Z160" s="91"/>
      <c r="AA160" s="88"/>
      <c r="AB160" s="90"/>
      <c r="AC160" s="90"/>
      <c r="AD160" s="91"/>
      <c r="AE160" s="91"/>
      <c r="AF160" s="88"/>
      <c r="AG160" s="88"/>
      <c r="AH160" s="88"/>
      <c r="AI160" s="88"/>
      <c r="AJ160" s="88"/>
      <c r="AK160" s="88"/>
      <c r="AL160" s="81">
        <v>727472.94</v>
      </c>
      <c r="AM160" s="81">
        <v>618351.99</v>
      </c>
      <c r="AN160" s="81">
        <v>109120.95</v>
      </c>
      <c r="AO160" s="63">
        <v>1</v>
      </c>
    </row>
    <row r="161" spans="1:41" ht="100.25" customHeight="1" x14ac:dyDescent="0.3">
      <c r="A161" s="11" t="s">
        <v>685</v>
      </c>
      <c r="B161" s="11" t="s">
        <v>686</v>
      </c>
      <c r="C161" s="11" t="s">
        <v>193</v>
      </c>
      <c r="D161" s="86" t="s">
        <v>687</v>
      </c>
      <c r="E161" s="11" t="s">
        <v>688</v>
      </c>
      <c r="F161" s="22" t="s">
        <v>147</v>
      </c>
      <c r="G161" s="35" t="s">
        <v>687</v>
      </c>
      <c r="H161" s="35" t="s">
        <v>93</v>
      </c>
      <c r="I161" s="35" t="s">
        <v>836</v>
      </c>
      <c r="J161" s="119">
        <v>15</v>
      </c>
      <c r="K161" s="120">
        <v>15</v>
      </c>
      <c r="L161" s="87">
        <v>14</v>
      </c>
      <c r="M161" s="35" t="s">
        <v>116</v>
      </c>
      <c r="N161" s="35" t="s">
        <v>116</v>
      </c>
      <c r="O161" s="35"/>
      <c r="P161" s="90"/>
      <c r="Q161" s="91"/>
      <c r="R161" s="35"/>
      <c r="S161" s="35"/>
      <c r="T161" s="88"/>
      <c r="U161" s="91"/>
      <c r="V161" s="88"/>
      <c r="W161" s="35"/>
      <c r="X161" s="35"/>
      <c r="Y161" s="88"/>
      <c r="Z161" s="91"/>
      <c r="AA161" s="88"/>
      <c r="AB161" s="90"/>
      <c r="AC161" s="90"/>
      <c r="AD161" s="91"/>
      <c r="AE161" s="91"/>
      <c r="AF161" s="88"/>
      <c r="AG161" s="88"/>
      <c r="AH161" s="88"/>
      <c r="AI161" s="88"/>
      <c r="AJ161" s="88"/>
      <c r="AK161" s="88"/>
      <c r="AL161" s="81">
        <v>368599</v>
      </c>
      <c r="AM161" s="81">
        <v>313012</v>
      </c>
      <c r="AN161" s="81">
        <v>55587</v>
      </c>
    </row>
    <row r="162" spans="1:41" ht="46.25" customHeight="1" x14ac:dyDescent="0.3">
      <c r="A162" s="16" t="s">
        <v>94</v>
      </c>
      <c r="B162" s="16"/>
      <c r="C162" s="16"/>
      <c r="D162" s="13">
        <v>0</v>
      </c>
      <c r="E162" s="10" t="s">
        <v>95</v>
      </c>
      <c r="F162" s="84" t="s">
        <v>116</v>
      </c>
      <c r="G162" s="16"/>
      <c r="H162" s="16"/>
      <c r="I162" s="16"/>
      <c r="J162" s="16"/>
      <c r="K162" s="16"/>
      <c r="L162" s="16"/>
      <c r="M162" s="16"/>
      <c r="N162" s="16"/>
      <c r="O162" s="16"/>
      <c r="P162" s="15"/>
      <c r="Q162" s="111"/>
      <c r="R162" s="16"/>
      <c r="S162" s="16"/>
      <c r="T162" s="16"/>
      <c r="U162" s="16"/>
      <c r="V162" s="16"/>
      <c r="W162" s="16"/>
      <c r="X162" s="16"/>
      <c r="Y162" s="85"/>
      <c r="Z162" s="85"/>
      <c r="AA162" s="85"/>
      <c r="AB162" s="16"/>
      <c r="AC162" s="16"/>
      <c r="AD162" s="85"/>
      <c r="AE162" s="85"/>
      <c r="AF162" s="85"/>
      <c r="AG162" s="85"/>
      <c r="AH162" s="85"/>
      <c r="AI162" s="85"/>
      <c r="AJ162" s="85"/>
      <c r="AK162" s="85"/>
      <c r="AL162" s="81">
        <v>1138177.76</v>
      </c>
      <c r="AM162" s="81">
        <v>967319.36999999988</v>
      </c>
      <c r="AN162" s="81">
        <v>170858.38999999998</v>
      </c>
    </row>
    <row r="163" spans="1:41" ht="115.95" customHeight="1" x14ac:dyDescent="0.3">
      <c r="A163" s="16" t="s">
        <v>689</v>
      </c>
      <c r="B163" s="16"/>
      <c r="C163" s="16"/>
      <c r="D163" s="13">
        <v>0</v>
      </c>
      <c r="E163" s="10" t="s">
        <v>96</v>
      </c>
      <c r="F163" s="84" t="s">
        <v>116</v>
      </c>
      <c r="G163" s="16"/>
      <c r="H163" s="35" t="s">
        <v>97</v>
      </c>
      <c r="I163" s="35" t="s">
        <v>837</v>
      </c>
      <c r="J163" s="87">
        <f>SUM(J164:J168)</f>
        <v>57</v>
      </c>
      <c r="K163" s="87">
        <f t="shared" ref="K163:L163" si="61">SUM(K164:K168)</f>
        <v>57</v>
      </c>
      <c r="L163" s="87">
        <f t="shared" si="61"/>
        <v>1</v>
      </c>
      <c r="M163" s="35" t="s">
        <v>98</v>
      </c>
      <c r="N163" s="35" t="s">
        <v>838</v>
      </c>
      <c r="O163" s="87">
        <f>SUM(O164:O168)</f>
        <v>374</v>
      </c>
      <c r="P163" s="87">
        <f t="shared" ref="P163" si="62">SUM(P164:P168)</f>
        <v>293</v>
      </c>
      <c r="Q163" s="87">
        <f t="shared" ref="Q163" si="63">SUM(Q164:Q168)</f>
        <v>475</v>
      </c>
      <c r="R163" s="35" t="s">
        <v>99</v>
      </c>
      <c r="S163" s="35" t="s">
        <v>100</v>
      </c>
      <c r="T163" s="87">
        <f>SUM(T164:T168)</f>
        <v>3</v>
      </c>
      <c r="U163" s="87">
        <f t="shared" ref="U163" si="64">SUM(U164:U168)</f>
        <v>3</v>
      </c>
      <c r="V163" s="87">
        <f t="shared" ref="V163" si="65">SUM(V164:V168)</f>
        <v>3</v>
      </c>
      <c r="W163" s="16"/>
      <c r="X163" s="16"/>
      <c r="Y163" s="85"/>
      <c r="Z163" s="85"/>
      <c r="AA163" s="85"/>
      <c r="AB163" s="16"/>
      <c r="AC163" s="16"/>
      <c r="AD163" s="85"/>
      <c r="AE163" s="85"/>
      <c r="AF163" s="85"/>
      <c r="AG163" s="85"/>
      <c r="AH163" s="85"/>
      <c r="AI163" s="85"/>
      <c r="AJ163" s="85"/>
      <c r="AK163" s="85"/>
      <c r="AL163" s="81">
        <v>1138177.76</v>
      </c>
      <c r="AM163" s="81">
        <v>967319.36999999988</v>
      </c>
      <c r="AN163" s="81">
        <v>170858.38999999998</v>
      </c>
    </row>
    <row r="164" spans="1:41" ht="100.25" customHeight="1" x14ac:dyDescent="0.3">
      <c r="A164" s="11" t="s">
        <v>690</v>
      </c>
      <c r="B164" s="11" t="s">
        <v>691</v>
      </c>
      <c r="C164" s="11" t="str">
        <f>VLOOKUP($D164,'[1]Projektų sutarčių ataskaita (2'!$B$19:$F$126,5,FALSE)</f>
        <v>Baigtas</v>
      </c>
      <c r="D164" s="86" t="s">
        <v>692</v>
      </c>
      <c r="E164" s="11" t="s">
        <v>693</v>
      </c>
      <c r="F164" s="22" t="s">
        <v>147</v>
      </c>
      <c r="G164" s="35" t="s">
        <v>692</v>
      </c>
      <c r="H164" s="35" t="s">
        <v>97</v>
      </c>
      <c r="I164" s="35" t="s">
        <v>837</v>
      </c>
      <c r="J164" s="87">
        <v>1</v>
      </c>
      <c r="K164" s="87">
        <v>1</v>
      </c>
      <c r="L164" s="87">
        <v>1</v>
      </c>
      <c r="M164" s="35" t="s">
        <v>98</v>
      </c>
      <c r="N164" s="35" t="s">
        <v>838</v>
      </c>
      <c r="O164" s="120">
        <v>119</v>
      </c>
      <c r="P164" s="22">
        <v>38</v>
      </c>
      <c r="Q164" s="87">
        <v>119</v>
      </c>
      <c r="R164" s="35" t="s">
        <v>99</v>
      </c>
      <c r="S164" s="35" t="s">
        <v>100</v>
      </c>
      <c r="T164" s="87">
        <v>1</v>
      </c>
      <c r="U164" s="87">
        <v>1</v>
      </c>
      <c r="V164" s="87">
        <v>1</v>
      </c>
      <c r="W164" s="35"/>
      <c r="X164" s="11"/>
      <c r="Y164" s="88"/>
      <c r="Z164" s="47"/>
      <c r="AA164" s="77"/>
      <c r="AB164" s="90"/>
      <c r="AC164" s="90"/>
      <c r="AD164" s="91"/>
      <c r="AE164" s="47"/>
      <c r="AF164" s="77"/>
      <c r="AG164" s="88"/>
      <c r="AH164" s="88"/>
      <c r="AI164" s="88"/>
      <c r="AJ164" s="88"/>
      <c r="AK164" s="88"/>
      <c r="AL164" s="81">
        <v>172733.52</v>
      </c>
      <c r="AM164" s="81">
        <v>146823.49</v>
      </c>
      <c r="AN164" s="81">
        <v>25910.03</v>
      </c>
      <c r="AO164" s="63">
        <v>1</v>
      </c>
    </row>
    <row r="165" spans="1:41" ht="100.25" customHeight="1" x14ac:dyDescent="0.3">
      <c r="A165" s="11" t="s">
        <v>694</v>
      </c>
      <c r="B165" s="11" t="s">
        <v>695</v>
      </c>
      <c r="C165" s="11" t="s">
        <v>193</v>
      </c>
      <c r="D165" s="86" t="s">
        <v>696</v>
      </c>
      <c r="E165" s="11" t="s">
        <v>697</v>
      </c>
      <c r="F165" s="22" t="s">
        <v>147</v>
      </c>
      <c r="G165" s="35" t="s">
        <v>696</v>
      </c>
      <c r="H165" s="35" t="s">
        <v>97</v>
      </c>
      <c r="I165" s="35" t="s">
        <v>837</v>
      </c>
      <c r="J165" s="87">
        <v>2</v>
      </c>
      <c r="K165" s="87">
        <v>2</v>
      </c>
      <c r="L165" s="22">
        <v>0</v>
      </c>
      <c r="M165" s="35" t="s">
        <v>98</v>
      </c>
      <c r="N165" s="35" t="s">
        <v>838</v>
      </c>
      <c r="O165" s="120">
        <v>20</v>
      </c>
      <c r="P165" s="87">
        <v>20</v>
      </c>
      <c r="Q165" s="22">
        <v>28</v>
      </c>
      <c r="R165" s="35" t="s">
        <v>99</v>
      </c>
      <c r="S165" s="35" t="s">
        <v>100</v>
      </c>
      <c r="T165" s="87">
        <v>1</v>
      </c>
      <c r="U165" s="87">
        <v>1</v>
      </c>
      <c r="V165" s="87">
        <v>1</v>
      </c>
      <c r="W165" s="35"/>
      <c r="X165" s="35"/>
      <c r="Y165" s="88"/>
      <c r="Z165" s="47"/>
      <c r="AA165" s="77"/>
      <c r="AB165" s="90"/>
      <c r="AC165" s="90"/>
      <c r="AD165" s="91"/>
      <c r="AE165" s="47"/>
      <c r="AF165" s="77"/>
      <c r="AG165" s="88"/>
      <c r="AH165" s="88"/>
      <c r="AI165" s="88"/>
      <c r="AJ165" s="88"/>
      <c r="AK165" s="88"/>
      <c r="AL165" s="81">
        <v>192832.21</v>
      </c>
      <c r="AM165" s="81">
        <v>163907.37</v>
      </c>
      <c r="AN165" s="81">
        <v>28924.84</v>
      </c>
    </row>
    <row r="166" spans="1:41" ht="100.25" customHeight="1" x14ac:dyDescent="0.3">
      <c r="A166" s="11" t="s">
        <v>698</v>
      </c>
      <c r="B166" s="11" t="s">
        <v>699</v>
      </c>
      <c r="C166" s="11" t="s">
        <v>193</v>
      </c>
      <c r="D166" s="86" t="s">
        <v>700</v>
      </c>
      <c r="E166" s="11" t="s">
        <v>701</v>
      </c>
      <c r="F166" s="22" t="s">
        <v>147</v>
      </c>
      <c r="G166" s="35" t="s">
        <v>700</v>
      </c>
      <c r="H166" s="35" t="s">
        <v>97</v>
      </c>
      <c r="I166" s="93" t="s">
        <v>837</v>
      </c>
      <c r="J166" s="107">
        <v>14</v>
      </c>
      <c r="K166" s="107">
        <v>14</v>
      </c>
      <c r="L166" s="49">
        <v>0</v>
      </c>
      <c r="M166" s="93" t="s">
        <v>98</v>
      </c>
      <c r="N166" s="93" t="s">
        <v>838</v>
      </c>
      <c r="O166" s="107">
        <v>80</v>
      </c>
      <c r="P166" s="107">
        <v>80</v>
      </c>
      <c r="Q166" s="107">
        <v>144</v>
      </c>
      <c r="R166" s="93" t="s">
        <v>116</v>
      </c>
      <c r="S166" s="35" t="s">
        <v>116</v>
      </c>
      <c r="T166" s="87"/>
      <c r="U166" s="87"/>
      <c r="V166" s="87"/>
      <c r="W166" s="35"/>
      <c r="X166" s="35"/>
      <c r="Y166" s="88"/>
      <c r="Z166" s="47"/>
      <c r="AA166" s="77"/>
      <c r="AB166" s="90"/>
      <c r="AC166" s="90"/>
      <c r="AD166" s="91"/>
      <c r="AE166" s="47"/>
      <c r="AF166" s="77"/>
      <c r="AG166" s="88"/>
      <c r="AH166" s="88"/>
      <c r="AI166" s="88"/>
      <c r="AJ166" s="88"/>
      <c r="AK166" s="88"/>
      <c r="AL166" s="81">
        <v>163986.88</v>
      </c>
      <c r="AM166" s="81">
        <v>139388</v>
      </c>
      <c r="AN166" s="81">
        <v>24598.880000000001</v>
      </c>
    </row>
    <row r="167" spans="1:41" ht="100.25" customHeight="1" x14ac:dyDescent="0.3">
      <c r="A167" s="11" t="s">
        <v>702</v>
      </c>
      <c r="B167" s="11" t="s">
        <v>703</v>
      </c>
      <c r="C167" s="11" t="s">
        <v>193</v>
      </c>
      <c r="D167" s="86" t="s">
        <v>704</v>
      </c>
      <c r="E167" s="11" t="s">
        <v>705</v>
      </c>
      <c r="F167" s="22" t="s">
        <v>147</v>
      </c>
      <c r="G167" s="35" t="s">
        <v>704</v>
      </c>
      <c r="H167" s="35" t="s">
        <v>97</v>
      </c>
      <c r="I167" s="35" t="s">
        <v>837</v>
      </c>
      <c r="J167" s="87">
        <v>38</v>
      </c>
      <c r="K167" s="87">
        <v>38</v>
      </c>
      <c r="L167" s="22">
        <v>0</v>
      </c>
      <c r="M167" s="35" t="s">
        <v>98</v>
      </c>
      <c r="N167" s="35" t="s">
        <v>838</v>
      </c>
      <c r="O167" s="87">
        <v>140</v>
      </c>
      <c r="P167" s="87">
        <v>140</v>
      </c>
      <c r="Q167" s="87">
        <v>184</v>
      </c>
      <c r="R167" s="35" t="s">
        <v>99</v>
      </c>
      <c r="S167" s="35" t="s">
        <v>100</v>
      </c>
      <c r="T167" s="87">
        <v>1</v>
      </c>
      <c r="U167" s="87">
        <v>1</v>
      </c>
      <c r="V167" s="87">
        <v>1</v>
      </c>
      <c r="W167" s="35"/>
      <c r="X167" s="35"/>
      <c r="Y167" s="88"/>
      <c r="Z167" s="47"/>
      <c r="AA167" s="77"/>
      <c r="AB167" s="90"/>
      <c r="AC167" s="90"/>
      <c r="AD167" s="91"/>
      <c r="AE167" s="47"/>
      <c r="AF167" s="77"/>
      <c r="AG167" s="88"/>
      <c r="AH167" s="88"/>
      <c r="AI167" s="88"/>
      <c r="AJ167" s="88"/>
      <c r="AK167" s="88"/>
      <c r="AL167" s="81">
        <v>446883.18999999994</v>
      </c>
      <c r="AM167" s="81">
        <v>379850.70999999996</v>
      </c>
      <c r="AN167" s="81">
        <v>67032.479999999996</v>
      </c>
    </row>
    <row r="168" spans="1:41" ht="100.25" customHeight="1" x14ac:dyDescent="0.3">
      <c r="A168" s="11" t="s">
        <v>706</v>
      </c>
      <c r="B168" s="11" t="s">
        <v>707</v>
      </c>
      <c r="C168" s="11" t="s">
        <v>193</v>
      </c>
      <c r="D168" s="86" t="s">
        <v>708</v>
      </c>
      <c r="E168" s="11" t="s">
        <v>709</v>
      </c>
      <c r="F168" s="22" t="s">
        <v>147</v>
      </c>
      <c r="G168" s="35" t="s">
        <v>708</v>
      </c>
      <c r="H168" s="35" t="s">
        <v>97</v>
      </c>
      <c r="I168" s="35" t="s">
        <v>837</v>
      </c>
      <c r="J168" s="87">
        <v>2</v>
      </c>
      <c r="K168" s="87">
        <v>2</v>
      </c>
      <c r="L168" s="22">
        <v>0</v>
      </c>
      <c r="M168" s="35" t="s">
        <v>98</v>
      </c>
      <c r="N168" s="35" t="s">
        <v>838</v>
      </c>
      <c r="O168" s="87">
        <v>15</v>
      </c>
      <c r="P168" s="87">
        <v>15</v>
      </c>
      <c r="Q168" s="87">
        <v>0</v>
      </c>
      <c r="R168" s="35" t="s">
        <v>116</v>
      </c>
      <c r="S168" s="35"/>
      <c r="T168" s="87"/>
      <c r="U168" s="87"/>
      <c r="V168" s="87"/>
      <c r="W168" s="35"/>
      <c r="X168" s="35"/>
      <c r="Y168" s="88"/>
      <c r="Z168" s="121"/>
      <c r="AA168" s="122"/>
      <c r="AB168" s="90"/>
      <c r="AC168" s="90"/>
      <c r="AD168" s="91"/>
      <c r="AE168" s="47"/>
      <c r="AF168" s="77"/>
      <c r="AG168" s="88"/>
      <c r="AH168" s="88"/>
      <c r="AI168" s="88"/>
      <c r="AJ168" s="88"/>
      <c r="AK168" s="88"/>
      <c r="AL168" s="81">
        <v>161741.96</v>
      </c>
      <c r="AM168" s="81">
        <v>137349.79999999999</v>
      </c>
      <c r="AN168" s="81">
        <v>24392.16</v>
      </c>
    </row>
    <row r="169" spans="1:41" ht="49.85" customHeight="1" x14ac:dyDescent="0.3">
      <c r="A169" s="16" t="s">
        <v>101</v>
      </c>
      <c r="B169" s="16"/>
      <c r="C169" s="16"/>
      <c r="D169" s="13">
        <v>0</v>
      </c>
      <c r="E169" s="10" t="s">
        <v>710</v>
      </c>
      <c r="F169" s="84" t="s">
        <v>116</v>
      </c>
      <c r="G169" s="16"/>
      <c r="H169" s="16"/>
      <c r="I169" s="16"/>
      <c r="J169" s="16"/>
      <c r="K169" s="16"/>
      <c r="L169" s="16"/>
      <c r="M169" s="16"/>
      <c r="N169" s="16"/>
      <c r="O169" s="16"/>
      <c r="P169" s="15"/>
      <c r="Q169" s="111"/>
      <c r="R169" s="16"/>
      <c r="S169" s="16"/>
      <c r="T169" s="16"/>
      <c r="U169" s="16"/>
      <c r="V169" s="16"/>
      <c r="W169" s="16"/>
      <c r="X169" s="16"/>
      <c r="Y169" s="85"/>
      <c r="Z169" s="85"/>
      <c r="AA169" s="85"/>
      <c r="AB169" s="16"/>
      <c r="AC169" s="16"/>
      <c r="AD169" s="85"/>
      <c r="AE169" s="85"/>
      <c r="AF169" s="85"/>
      <c r="AG169" s="85"/>
      <c r="AH169" s="85"/>
      <c r="AI169" s="85"/>
      <c r="AJ169" s="85"/>
      <c r="AK169" s="85"/>
      <c r="AL169" s="81">
        <v>6157378.1999999993</v>
      </c>
      <c r="AM169" s="81">
        <v>5075494.95</v>
      </c>
      <c r="AN169" s="81">
        <v>1081883.2499999998</v>
      </c>
    </row>
    <row r="170" spans="1:41" ht="43.95" customHeight="1" x14ac:dyDescent="0.3">
      <c r="A170" s="16" t="s">
        <v>102</v>
      </c>
      <c r="B170" s="16"/>
      <c r="C170" s="16"/>
      <c r="D170" s="13">
        <v>0</v>
      </c>
      <c r="E170" s="10" t="s">
        <v>839</v>
      </c>
      <c r="F170" s="84" t="s">
        <v>116</v>
      </c>
      <c r="G170" s="16"/>
      <c r="H170" s="16"/>
      <c r="I170" s="16"/>
      <c r="J170" s="16"/>
      <c r="K170" s="16"/>
      <c r="L170" s="16"/>
      <c r="M170" s="16"/>
      <c r="N170" s="16"/>
      <c r="O170" s="16"/>
      <c r="P170" s="15"/>
      <c r="Q170" s="111"/>
      <c r="R170" s="16"/>
      <c r="S170" s="16"/>
      <c r="T170" s="16"/>
      <c r="U170" s="16"/>
      <c r="V170" s="16"/>
      <c r="W170" s="16"/>
      <c r="X170" s="16"/>
      <c r="Y170" s="85"/>
      <c r="Z170" s="85"/>
      <c r="AA170" s="85"/>
      <c r="AB170" s="16"/>
      <c r="AC170" s="16"/>
      <c r="AD170" s="85"/>
      <c r="AE170" s="85"/>
      <c r="AF170" s="85"/>
      <c r="AG170" s="85"/>
      <c r="AH170" s="85"/>
      <c r="AI170" s="85"/>
      <c r="AJ170" s="85"/>
      <c r="AK170" s="85"/>
      <c r="AL170" s="81">
        <v>6157378.1999999993</v>
      </c>
      <c r="AM170" s="81">
        <v>5075494.95</v>
      </c>
      <c r="AN170" s="81">
        <v>1081883.2499999998</v>
      </c>
    </row>
    <row r="171" spans="1:41" ht="49.2" customHeight="1" x14ac:dyDescent="0.3">
      <c r="A171" s="16" t="s">
        <v>104</v>
      </c>
      <c r="B171" s="16"/>
      <c r="C171" s="16"/>
      <c r="D171" s="13">
        <v>0</v>
      </c>
      <c r="E171" s="10" t="s">
        <v>105</v>
      </c>
      <c r="F171" s="84" t="s">
        <v>116</v>
      </c>
      <c r="G171" s="16"/>
      <c r="H171" s="16"/>
      <c r="I171" s="16"/>
      <c r="J171" s="16"/>
      <c r="K171" s="16"/>
      <c r="L171" s="16"/>
      <c r="M171" s="16"/>
      <c r="N171" s="16"/>
      <c r="O171" s="16"/>
      <c r="P171" s="15"/>
      <c r="Q171" s="111"/>
      <c r="R171" s="16"/>
      <c r="S171" s="16"/>
      <c r="T171" s="16"/>
      <c r="U171" s="16"/>
      <c r="V171" s="16"/>
      <c r="W171" s="16"/>
      <c r="X171" s="16"/>
      <c r="Y171" s="85"/>
      <c r="Z171" s="85"/>
      <c r="AA171" s="85"/>
      <c r="AB171" s="16"/>
      <c r="AC171" s="16"/>
      <c r="AD171" s="85"/>
      <c r="AE171" s="85"/>
      <c r="AF171" s="85"/>
      <c r="AG171" s="85"/>
      <c r="AH171" s="85"/>
      <c r="AI171" s="85"/>
      <c r="AJ171" s="85"/>
      <c r="AK171" s="85"/>
      <c r="AL171" s="81">
        <v>4130687.05</v>
      </c>
      <c r="AM171" s="81">
        <v>3352807.77</v>
      </c>
      <c r="AN171" s="81">
        <v>777879.2799999998</v>
      </c>
    </row>
    <row r="172" spans="1:41" ht="100.25" customHeight="1" x14ac:dyDescent="0.3">
      <c r="A172" s="16" t="s">
        <v>711</v>
      </c>
      <c r="B172" s="16"/>
      <c r="C172" s="16"/>
      <c r="D172" s="13">
        <v>0</v>
      </c>
      <c r="E172" s="10" t="s">
        <v>106</v>
      </c>
      <c r="F172" s="84" t="s">
        <v>116</v>
      </c>
      <c r="G172" s="16"/>
      <c r="H172" s="35" t="s">
        <v>107</v>
      </c>
      <c r="I172" s="35" t="s">
        <v>840</v>
      </c>
      <c r="J172" s="24">
        <f>SUM(J173:J174)</f>
        <v>12179.4</v>
      </c>
      <c r="K172" s="24">
        <f t="shared" ref="K172:L172" si="66">SUM(K173:K174)</f>
        <v>9567.1200000000008</v>
      </c>
      <c r="L172" s="24">
        <f t="shared" si="66"/>
        <v>0</v>
      </c>
      <c r="M172" s="16"/>
      <c r="N172" s="16"/>
      <c r="O172" s="16"/>
      <c r="P172" s="15"/>
      <c r="Q172" s="111"/>
      <c r="R172" s="16"/>
      <c r="S172" s="16"/>
      <c r="T172" s="16"/>
      <c r="U172" s="16"/>
      <c r="V172" s="16"/>
      <c r="W172" s="16"/>
      <c r="X172" s="16"/>
      <c r="Y172" s="85"/>
      <c r="Z172" s="85"/>
      <c r="AA172" s="85"/>
      <c r="AB172" s="16"/>
      <c r="AC172" s="16"/>
      <c r="AD172" s="85"/>
      <c r="AE172" s="85"/>
      <c r="AF172" s="85"/>
      <c r="AG172" s="85"/>
      <c r="AH172" s="85"/>
      <c r="AI172" s="85"/>
      <c r="AJ172" s="85"/>
      <c r="AK172" s="85"/>
      <c r="AL172" s="81">
        <v>4130687.05</v>
      </c>
      <c r="AM172" s="81">
        <v>3352807.77</v>
      </c>
      <c r="AN172" s="81">
        <v>777879.2799999998</v>
      </c>
    </row>
    <row r="173" spans="1:41" ht="100.25" customHeight="1" x14ac:dyDescent="0.3">
      <c r="A173" s="11" t="s">
        <v>712</v>
      </c>
      <c r="B173" s="11" t="s">
        <v>713</v>
      </c>
      <c r="C173" s="11" t="s">
        <v>193</v>
      </c>
      <c r="D173" s="86" t="s">
        <v>714</v>
      </c>
      <c r="E173" s="11" t="s">
        <v>715</v>
      </c>
      <c r="F173" s="22" t="s">
        <v>147</v>
      </c>
      <c r="G173" s="35" t="s">
        <v>714</v>
      </c>
      <c r="H173" s="35" t="s">
        <v>107</v>
      </c>
      <c r="I173" s="35" t="s">
        <v>840</v>
      </c>
      <c r="J173" s="24">
        <v>9553.4</v>
      </c>
      <c r="K173" s="123">
        <v>9567.1200000000008</v>
      </c>
      <c r="L173" s="23">
        <v>0</v>
      </c>
      <c r="M173" s="35" t="s">
        <v>116</v>
      </c>
      <c r="N173" s="35" t="s">
        <v>116</v>
      </c>
      <c r="O173" s="35"/>
      <c r="P173" s="90"/>
      <c r="Q173" s="91"/>
      <c r="R173" s="35"/>
      <c r="S173" s="35"/>
      <c r="T173" s="110"/>
      <c r="U173" s="110"/>
      <c r="V173" s="110"/>
      <c r="W173" s="35"/>
      <c r="X173" s="35"/>
      <c r="Y173" s="88"/>
      <c r="Z173" s="91"/>
      <c r="AA173" s="88"/>
      <c r="AB173" s="90"/>
      <c r="AC173" s="90"/>
      <c r="AD173" s="91"/>
      <c r="AE173" s="91"/>
      <c r="AF173" s="88"/>
      <c r="AG173" s="88"/>
      <c r="AH173" s="88"/>
      <c r="AI173" s="88"/>
      <c r="AJ173" s="88"/>
      <c r="AK173" s="88"/>
      <c r="AL173" s="81">
        <v>4130687.05</v>
      </c>
      <c r="AM173" s="81">
        <v>3352807.77</v>
      </c>
      <c r="AN173" s="81">
        <v>777879.2799999998</v>
      </c>
    </row>
    <row r="174" spans="1:41" ht="63.55" customHeight="1" x14ac:dyDescent="0.3">
      <c r="A174" s="124" t="s">
        <v>717</v>
      </c>
      <c r="B174" s="124" t="s">
        <v>718</v>
      </c>
      <c r="C174" s="124" t="s">
        <v>248</v>
      </c>
      <c r="D174" s="125" t="s">
        <v>720</v>
      </c>
      <c r="E174" s="126" t="s">
        <v>720</v>
      </c>
      <c r="F174" s="22" t="s">
        <v>147</v>
      </c>
      <c r="G174" s="124" t="s">
        <v>719</v>
      </c>
      <c r="H174" s="124" t="s">
        <v>841</v>
      </c>
      <c r="I174" s="127" t="s">
        <v>842</v>
      </c>
      <c r="J174" s="24">
        <v>2626</v>
      </c>
      <c r="K174" s="24">
        <v>0</v>
      </c>
      <c r="L174" s="23">
        <v>0</v>
      </c>
      <c r="M174" s="35"/>
      <c r="N174" s="35"/>
      <c r="O174" s="35"/>
      <c r="P174" s="90"/>
      <c r="Q174" s="91"/>
      <c r="R174" s="35"/>
      <c r="S174" s="35"/>
      <c r="T174" s="110"/>
      <c r="U174" s="110"/>
      <c r="V174" s="110"/>
      <c r="W174" s="35"/>
      <c r="X174" s="35"/>
      <c r="Y174" s="88"/>
      <c r="Z174" s="91"/>
      <c r="AA174" s="88"/>
      <c r="AB174" s="90"/>
      <c r="AC174" s="90"/>
      <c r="AD174" s="91"/>
      <c r="AE174" s="91"/>
      <c r="AF174" s="88"/>
      <c r="AG174" s="88"/>
      <c r="AH174" s="88"/>
      <c r="AI174" s="88"/>
      <c r="AJ174" s="88"/>
      <c r="AK174" s="88"/>
      <c r="AL174" s="81"/>
      <c r="AM174" s="81"/>
      <c r="AN174" s="81"/>
    </row>
    <row r="175" spans="1:41" ht="35.6" customHeight="1" x14ac:dyDescent="0.3">
      <c r="A175" s="16" t="s">
        <v>108</v>
      </c>
      <c r="B175" s="16"/>
      <c r="C175" s="16"/>
      <c r="D175" s="13">
        <v>0</v>
      </c>
      <c r="E175" s="10" t="s">
        <v>109</v>
      </c>
      <c r="F175" s="84" t="s">
        <v>116</v>
      </c>
      <c r="G175" s="16"/>
      <c r="H175" s="16"/>
      <c r="I175" s="16"/>
      <c r="J175" s="16"/>
      <c r="K175" s="16"/>
      <c r="L175" s="16"/>
      <c r="M175" s="16"/>
      <c r="N175" s="16"/>
      <c r="O175" s="16"/>
      <c r="P175" s="15"/>
      <c r="Q175" s="111"/>
      <c r="R175" s="16"/>
      <c r="S175" s="16"/>
      <c r="T175" s="16"/>
      <c r="U175" s="16"/>
      <c r="V175" s="16"/>
      <c r="W175" s="16"/>
      <c r="X175" s="16"/>
      <c r="Y175" s="85"/>
      <c r="Z175" s="85"/>
      <c r="AA175" s="85"/>
      <c r="AB175" s="16"/>
      <c r="AC175" s="16"/>
      <c r="AD175" s="85"/>
      <c r="AE175" s="85"/>
      <c r="AF175" s="85"/>
      <c r="AG175" s="85"/>
      <c r="AH175" s="85"/>
      <c r="AI175" s="85"/>
      <c r="AJ175" s="85"/>
      <c r="AK175" s="85"/>
      <c r="AL175" s="81">
        <v>2026691.15</v>
      </c>
      <c r="AM175" s="81">
        <v>1722687.1800000002</v>
      </c>
      <c r="AN175" s="81">
        <v>304003.97000000003</v>
      </c>
    </row>
    <row r="176" spans="1:41" ht="121.85" customHeight="1" x14ac:dyDescent="0.3">
      <c r="A176" s="16" t="s">
        <v>721</v>
      </c>
      <c r="B176" s="16"/>
      <c r="C176" s="16"/>
      <c r="D176" s="13">
        <v>0</v>
      </c>
      <c r="E176" s="10" t="s">
        <v>110</v>
      </c>
      <c r="F176" s="84" t="s">
        <v>116</v>
      </c>
      <c r="G176" s="16"/>
      <c r="H176" s="16"/>
      <c r="I176" s="35" t="s">
        <v>843</v>
      </c>
      <c r="J176" s="87">
        <f>SUM(J177:J184)</f>
        <v>2</v>
      </c>
      <c r="K176" s="87">
        <f t="shared" ref="K176:L176" si="67">SUM(K177:K184)</f>
        <v>2</v>
      </c>
      <c r="L176" s="87">
        <f t="shared" si="67"/>
        <v>1</v>
      </c>
      <c r="M176" s="35" t="s">
        <v>112</v>
      </c>
      <c r="N176" s="35" t="s">
        <v>844</v>
      </c>
      <c r="O176" s="87">
        <f>SUM(O177:O184)</f>
        <v>219</v>
      </c>
      <c r="P176" s="87">
        <f t="shared" ref="P176" si="68">SUM(P177:P184)</f>
        <v>214</v>
      </c>
      <c r="Q176" s="87">
        <f t="shared" ref="Q176" si="69">SUM(Q177:Q184)</f>
        <v>141</v>
      </c>
      <c r="R176" s="35" t="s">
        <v>113</v>
      </c>
      <c r="S176" s="35" t="s">
        <v>845</v>
      </c>
      <c r="T176" s="87">
        <f>SUM(T177:T184)</f>
        <v>3</v>
      </c>
      <c r="U176" s="87">
        <f t="shared" ref="U176" si="70">SUM(U177:U184)</f>
        <v>3</v>
      </c>
      <c r="V176" s="87">
        <f t="shared" ref="V176" si="71">SUM(V177:V184)</f>
        <v>3</v>
      </c>
      <c r="W176" s="90" t="s">
        <v>114</v>
      </c>
      <c r="X176" s="90" t="s">
        <v>115</v>
      </c>
      <c r="Y176" s="87">
        <f>SUM(Y177:Y184)</f>
        <v>3</v>
      </c>
      <c r="Z176" s="87">
        <f t="shared" ref="Z176" si="72">SUM(Z177:Z184)</f>
        <v>3</v>
      </c>
      <c r="AA176" s="87">
        <f t="shared" ref="AA176" si="73">SUM(AA177:AA184)</f>
        <v>2</v>
      </c>
      <c r="AB176" s="15"/>
      <c r="AC176" s="15"/>
      <c r="AD176" s="15"/>
      <c r="AE176" s="15"/>
      <c r="AF176" s="15"/>
      <c r="AG176" s="15"/>
      <c r="AH176" s="85"/>
      <c r="AI176" s="85"/>
      <c r="AJ176" s="85"/>
      <c r="AK176" s="85"/>
      <c r="AL176" s="81">
        <v>2026691.15</v>
      </c>
      <c r="AM176" s="81">
        <v>1722687.1800000002</v>
      </c>
      <c r="AN176" s="81">
        <v>304003.97000000003</v>
      </c>
    </row>
    <row r="177" spans="1:41" ht="100.25" customHeight="1" x14ac:dyDescent="0.3">
      <c r="A177" s="11" t="s">
        <v>722</v>
      </c>
      <c r="B177" s="11" t="s">
        <v>723</v>
      </c>
      <c r="C177" s="11" t="str">
        <f>VLOOKUP($D177,'[1]Projektų sutarčių ataskaita (2'!$B$19:$F$126,5,FALSE)</f>
        <v>Baigtas</v>
      </c>
      <c r="D177" s="86" t="s">
        <v>724</v>
      </c>
      <c r="E177" s="11" t="s">
        <v>725</v>
      </c>
      <c r="F177" s="22" t="s">
        <v>147</v>
      </c>
      <c r="G177" s="35" t="s">
        <v>724</v>
      </c>
      <c r="H177" s="35" t="s">
        <v>116</v>
      </c>
      <c r="I177" s="35" t="s">
        <v>116</v>
      </c>
      <c r="J177" s="87"/>
      <c r="K177" s="87"/>
      <c r="L177" s="87"/>
      <c r="M177" s="35" t="s">
        <v>112</v>
      </c>
      <c r="N177" s="35" t="s">
        <v>844</v>
      </c>
      <c r="O177" s="87">
        <v>30</v>
      </c>
      <c r="P177" s="87">
        <v>30</v>
      </c>
      <c r="Q177" s="87">
        <v>30</v>
      </c>
      <c r="R177" s="35" t="s">
        <v>113</v>
      </c>
      <c r="S177" s="35" t="s">
        <v>845</v>
      </c>
      <c r="T177" s="87">
        <v>3</v>
      </c>
      <c r="U177" s="87">
        <v>3</v>
      </c>
      <c r="V177" s="87">
        <v>3</v>
      </c>
      <c r="W177" s="90" t="s">
        <v>116</v>
      </c>
      <c r="X177" s="90" t="s">
        <v>116</v>
      </c>
      <c r="Y177" s="87"/>
      <c r="Z177" s="87"/>
      <c r="AA177" s="87"/>
      <c r="AB177" s="128"/>
      <c r="AC177" s="128"/>
      <c r="AD177" s="128"/>
      <c r="AE177" s="128"/>
      <c r="AF177" s="128"/>
      <c r="AG177" s="87"/>
      <c r="AH177" s="87"/>
      <c r="AI177" s="87"/>
      <c r="AJ177" s="87"/>
      <c r="AK177" s="87"/>
      <c r="AL177" s="81">
        <v>296679.21999999997</v>
      </c>
      <c r="AM177" s="81">
        <v>252177.31999999998</v>
      </c>
      <c r="AN177" s="81">
        <v>44501.9</v>
      </c>
      <c r="AO177" s="63">
        <v>1</v>
      </c>
    </row>
    <row r="178" spans="1:41" ht="115.95" customHeight="1" x14ac:dyDescent="0.3">
      <c r="A178" s="11" t="s">
        <v>726</v>
      </c>
      <c r="B178" s="11" t="s">
        <v>727</v>
      </c>
      <c r="C178" s="11" t="s">
        <v>193</v>
      </c>
      <c r="D178" s="86" t="s">
        <v>728</v>
      </c>
      <c r="E178" s="11" t="s">
        <v>729</v>
      </c>
      <c r="F178" s="22" t="s">
        <v>147</v>
      </c>
      <c r="G178" s="35" t="s">
        <v>728</v>
      </c>
      <c r="H178" s="35" t="s">
        <v>116</v>
      </c>
      <c r="I178" s="35" t="s">
        <v>116</v>
      </c>
      <c r="J178" s="87"/>
      <c r="K178" s="87"/>
      <c r="L178" s="87"/>
      <c r="M178" s="35" t="s">
        <v>112</v>
      </c>
      <c r="N178" s="35" t="s">
        <v>844</v>
      </c>
      <c r="O178" s="87">
        <v>48</v>
      </c>
      <c r="P178" s="87">
        <v>48</v>
      </c>
      <c r="Q178" s="87">
        <v>0</v>
      </c>
      <c r="R178" s="35" t="s">
        <v>116</v>
      </c>
      <c r="S178" s="35" t="s">
        <v>116</v>
      </c>
      <c r="T178" s="87" t="s">
        <v>116</v>
      </c>
      <c r="U178" s="87"/>
      <c r="V178" s="88"/>
      <c r="W178" s="90" t="s">
        <v>114</v>
      </c>
      <c r="X178" s="90" t="s">
        <v>115</v>
      </c>
      <c r="Y178" s="87">
        <v>1</v>
      </c>
      <c r="Z178" s="87">
        <v>1</v>
      </c>
      <c r="AA178" s="87">
        <v>0</v>
      </c>
      <c r="AB178" s="128"/>
      <c r="AC178" s="128"/>
      <c r="AD178" s="128"/>
      <c r="AE178" s="128"/>
      <c r="AF178" s="128"/>
      <c r="AG178" s="87"/>
      <c r="AH178" s="87"/>
      <c r="AI178" s="87"/>
      <c r="AJ178" s="87"/>
      <c r="AK178" s="87"/>
      <c r="AL178" s="81">
        <v>655578.91999999993</v>
      </c>
      <c r="AM178" s="81">
        <v>557242.07999999996</v>
      </c>
      <c r="AN178" s="81">
        <v>98336.84</v>
      </c>
    </row>
    <row r="179" spans="1:41" ht="100.25" customHeight="1" x14ac:dyDescent="0.3">
      <c r="A179" s="11" t="s">
        <v>730</v>
      </c>
      <c r="B179" s="11" t="s">
        <v>731</v>
      </c>
      <c r="C179" s="11" t="str">
        <f>VLOOKUP($D179,'[1]Projektų sutarčių ataskaita (2'!$B$19:$F$126,5,FALSE)</f>
        <v>Baigtas</v>
      </c>
      <c r="D179" s="86" t="s">
        <v>732</v>
      </c>
      <c r="E179" s="11" t="s">
        <v>733</v>
      </c>
      <c r="F179" s="22" t="s">
        <v>147</v>
      </c>
      <c r="G179" s="35" t="s">
        <v>732</v>
      </c>
      <c r="H179" s="35" t="s">
        <v>116</v>
      </c>
      <c r="I179" s="35" t="s">
        <v>116</v>
      </c>
      <c r="J179" s="87"/>
      <c r="K179" s="87"/>
      <c r="L179" s="87"/>
      <c r="M179" s="35" t="s">
        <v>112</v>
      </c>
      <c r="N179" s="35" t="s">
        <v>844</v>
      </c>
      <c r="O179" s="87">
        <v>11</v>
      </c>
      <c r="P179" s="87">
        <v>11</v>
      </c>
      <c r="Q179" s="87">
        <v>11</v>
      </c>
      <c r="R179" s="35" t="s">
        <v>116</v>
      </c>
      <c r="S179" s="35"/>
      <c r="T179" s="87"/>
      <c r="U179" s="87"/>
      <c r="V179" s="88"/>
      <c r="W179" s="90"/>
      <c r="X179" s="90"/>
      <c r="Y179" s="87"/>
      <c r="Z179" s="87"/>
      <c r="AA179" s="87"/>
      <c r="AB179" s="128"/>
      <c r="AC179" s="128"/>
      <c r="AD179" s="128"/>
      <c r="AE179" s="128"/>
      <c r="AF179" s="128"/>
      <c r="AG179" s="87"/>
      <c r="AH179" s="87"/>
      <c r="AI179" s="87"/>
      <c r="AJ179" s="87"/>
      <c r="AK179" s="87"/>
      <c r="AL179" s="81">
        <v>101765.7</v>
      </c>
      <c r="AM179" s="81">
        <v>86500.800000000003</v>
      </c>
      <c r="AN179" s="81">
        <v>15264.9</v>
      </c>
      <c r="AO179" s="63">
        <v>1</v>
      </c>
    </row>
    <row r="180" spans="1:41" ht="100.25" customHeight="1" x14ac:dyDescent="0.3">
      <c r="A180" s="11" t="s">
        <v>734</v>
      </c>
      <c r="B180" s="11" t="s">
        <v>735</v>
      </c>
      <c r="C180" s="11" t="str">
        <f>VLOOKUP($D180,'[1]Projektų sutarčių ataskaita (2'!$B$19:$F$126,5,FALSE)</f>
        <v>Baigtas</v>
      </c>
      <c r="D180" s="86" t="s">
        <v>736</v>
      </c>
      <c r="E180" s="11" t="s">
        <v>737</v>
      </c>
      <c r="F180" s="22" t="s">
        <v>147</v>
      </c>
      <c r="G180" s="35" t="s">
        <v>736</v>
      </c>
      <c r="H180" s="35" t="s">
        <v>111</v>
      </c>
      <c r="I180" s="35" t="s">
        <v>843</v>
      </c>
      <c r="J180" s="87">
        <v>1</v>
      </c>
      <c r="K180" s="87">
        <v>1</v>
      </c>
      <c r="L180" s="87">
        <v>1</v>
      </c>
      <c r="M180" s="35" t="s">
        <v>116</v>
      </c>
      <c r="N180" s="35" t="s">
        <v>116</v>
      </c>
      <c r="O180" s="87"/>
      <c r="P180" s="87"/>
      <c r="Q180" s="87"/>
      <c r="R180" s="35"/>
      <c r="S180" s="35"/>
      <c r="T180" s="87"/>
      <c r="U180" s="87"/>
      <c r="V180" s="88"/>
      <c r="W180" s="90"/>
      <c r="X180" s="90"/>
      <c r="Y180" s="87"/>
      <c r="Z180" s="87"/>
      <c r="AA180" s="87"/>
      <c r="AB180" s="128"/>
      <c r="AC180" s="128"/>
      <c r="AD180" s="128"/>
      <c r="AE180" s="128"/>
      <c r="AF180" s="128"/>
      <c r="AG180" s="87"/>
      <c r="AH180" s="87"/>
      <c r="AI180" s="87"/>
      <c r="AJ180" s="87"/>
      <c r="AK180" s="87"/>
      <c r="AL180" s="81">
        <v>3993</v>
      </c>
      <c r="AM180" s="81">
        <v>3394.05</v>
      </c>
      <c r="AN180" s="81">
        <v>598.95000000000005</v>
      </c>
      <c r="AO180" s="63">
        <v>1</v>
      </c>
    </row>
    <row r="181" spans="1:41" ht="100.25" customHeight="1" x14ac:dyDescent="0.3">
      <c r="A181" s="11" t="s">
        <v>738</v>
      </c>
      <c r="B181" s="11" t="s">
        <v>739</v>
      </c>
      <c r="C181" s="11" t="str">
        <f>VLOOKUP($D181,'[1]Projektų sutarčių ataskaita (2'!$B$19:$F$126,5,FALSE)</f>
        <v>Baigtas</v>
      </c>
      <c r="D181" s="86" t="s">
        <v>740</v>
      </c>
      <c r="E181" s="11" t="s">
        <v>741</v>
      </c>
      <c r="F181" s="22" t="s">
        <v>147</v>
      </c>
      <c r="G181" s="35" t="s">
        <v>740</v>
      </c>
      <c r="H181" s="35" t="s">
        <v>116</v>
      </c>
      <c r="I181" s="35" t="s">
        <v>116</v>
      </c>
      <c r="J181" s="87"/>
      <c r="K181" s="87"/>
      <c r="L181" s="87"/>
      <c r="M181" s="35" t="s">
        <v>112</v>
      </c>
      <c r="N181" s="35" t="s">
        <v>844</v>
      </c>
      <c r="O181" s="87">
        <v>12</v>
      </c>
      <c r="P181" s="87">
        <v>12</v>
      </c>
      <c r="Q181" s="87">
        <v>12</v>
      </c>
      <c r="R181" s="35" t="s">
        <v>116</v>
      </c>
      <c r="S181" s="35" t="s">
        <v>116</v>
      </c>
      <c r="T181" s="87"/>
      <c r="U181" s="87"/>
      <c r="V181" s="88"/>
      <c r="W181" s="90" t="s">
        <v>116</v>
      </c>
      <c r="X181" s="90" t="s">
        <v>116</v>
      </c>
      <c r="Y181" s="87" t="s">
        <v>116</v>
      </c>
      <c r="Z181" s="87"/>
      <c r="AA181" s="87"/>
      <c r="AB181" s="128"/>
      <c r="AC181" s="128"/>
      <c r="AD181" s="128"/>
      <c r="AE181" s="128"/>
      <c r="AF181" s="128"/>
      <c r="AG181" s="87"/>
      <c r="AH181" s="87"/>
      <c r="AI181" s="87"/>
      <c r="AJ181" s="87"/>
      <c r="AK181" s="87"/>
      <c r="AL181" s="81">
        <v>121153.53</v>
      </c>
      <c r="AM181" s="81">
        <v>102980.52</v>
      </c>
      <c r="AN181" s="81">
        <v>18173.009999999998</v>
      </c>
      <c r="AO181" s="63">
        <v>1</v>
      </c>
    </row>
    <row r="182" spans="1:41" ht="109.25" customHeight="1" x14ac:dyDescent="0.3">
      <c r="A182" s="11" t="s">
        <v>742</v>
      </c>
      <c r="B182" s="11" t="s">
        <v>743</v>
      </c>
      <c r="C182" s="11" t="s">
        <v>193</v>
      </c>
      <c r="D182" s="86" t="s">
        <v>744</v>
      </c>
      <c r="E182" s="11" t="s">
        <v>745</v>
      </c>
      <c r="F182" s="22" t="s">
        <v>147</v>
      </c>
      <c r="G182" s="35" t="s">
        <v>744</v>
      </c>
      <c r="H182" s="35" t="s">
        <v>116</v>
      </c>
      <c r="I182" s="35" t="s">
        <v>116</v>
      </c>
      <c r="J182" s="87"/>
      <c r="K182" s="87"/>
      <c r="L182" s="87"/>
      <c r="M182" s="35" t="s">
        <v>112</v>
      </c>
      <c r="N182" s="35" t="s">
        <v>844</v>
      </c>
      <c r="O182" s="87">
        <v>12</v>
      </c>
      <c r="P182" s="87">
        <v>12</v>
      </c>
      <c r="Q182" s="87">
        <v>12</v>
      </c>
      <c r="R182" s="35" t="s">
        <v>116</v>
      </c>
      <c r="S182" s="35" t="s">
        <v>116</v>
      </c>
      <c r="T182" s="87"/>
      <c r="U182" s="87"/>
      <c r="V182" s="88"/>
      <c r="W182" s="90" t="s">
        <v>114</v>
      </c>
      <c r="X182" s="90" t="s">
        <v>115</v>
      </c>
      <c r="Y182" s="87">
        <v>2</v>
      </c>
      <c r="Z182" s="87">
        <v>2</v>
      </c>
      <c r="AA182" s="107">
        <v>2</v>
      </c>
      <c r="AB182" s="128"/>
      <c r="AC182" s="128"/>
      <c r="AD182" s="128"/>
      <c r="AE182" s="128"/>
      <c r="AF182" s="128"/>
      <c r="AG182" s="87"/>
      <c r="AH182" s="87"/>
      <c r="AI182" s="87"/>
      <c r="AJ182" s="87"/>
      <c r="AK182" s="87"/>
      <c r="AL182" s="81">
        <v>442298.58999999997</v>
      </c>
      <c r="AM182" s="81">
        <v>375953.81</v>
      </c>
      <c r="AN182" s="81">
        <v>66344.78</v>
      </c>
    </row>
    <row r="183" spans="1:41" ht="100.25" customHeight="1" x14ac:dyDescent="0.3">
      <c r="A183" s="11" t="s">
        <v>746</v>
      </c>
      <c r="B183" s="11" t="s">
        <v>747</v>
      </c>
      <c r="C183" s="11" t="s">
        <v>193</v>
      </c>
      <c r="D183" s="86" t="s">
        <v>748</v>
      </c>
      <c r="E183" s="11" t="s">
        <v>749</v>
      </c>
      <c r="F183" s="22" t="s">
        <v>147</v>
      </c>
      <c r="G183" s="35" t="s">
        <v>748</v>
      </c>
      <c r="H183" s="35" t="s">
        <v>111</v>
      </c>
      <c r="I183" s="35" t="s">
        <v>843</v>
      </c>
      <c r="J183" s="87">
        <v>1</v>
      </c>
      <c r="K183" s="87">
        <v>1</v>
      </c>
      <c r="L183" s="87">
        <v>0</v>
      </c>
      <c r="M183" s="35" t="s">
        <v>112</v>
      </c>
      <c r="N183" s="35" t="s">
        <v>844</v>
      </c>
      <c r="O183" s="87">
        <v>32</v>
      </c>
      <c r="P183" s="87">
        <v>32</v>
      </c>
      <c r="Q183" s="22">
        <v>20</v>
      </c>
      <c r="R183" s="35" t="s">
        <v>116</v>
      </c>
      <c r="S183" s="35" t="s">
        <v>116</v>
      </c>
      <c r="T183" s="87" t="s">
        <v>116</v>
      </c>
      <c r="U183" s="87"/>
      <c r="V183" s="88"/>
      <c r="W183" s="90"/>
      <c r="X183" s="90"/>
      <c r="Y183" s="87"/>
      <c r="Z183" s="87"/>
      <c r="AA183" s="87"/>
      <c r="AB183" s="128"/>
      <c r="AC183" s="128"/>
      <c r="AD183" s="128"/>
      <c r="AE183" s="128"/>
      <c r="AF183" s="128"/>
      <c r="AG183" s="87"/>
      <c r="AH183" s="87"/>
      <c r="AI183" s="87"/>
      <c r="AJ183" s="87"/>
      <c r="AK183" s="87"/>
      <c r="AL183" s="81">
        <v>127546.19</v>
      </c>
      <c r="AM183" s="81">
        <v>108414</v>
      </c>
      <c r="AN183" s="81">
        <v>19132.189999999999</v>
      </c>
    </row>
    <row r="184" spans="1:41" ht="100.25" customHeight="1" x14ac:dyDescent="0.3">
      <c r="A184" s="11" t="s">
        <v>751</v>
      </c>
      <c r="B184" s="11" t="s">
        <v>752</v>
      </c>
      <c r="C184" s="11" t="s">
        <v>193</v>
      </c>
      <c r="D184" s="86" t="s">
        <v>753</v>
      </c>
      <c r="E184" s="11" t="s">
        <v>754</v>
      </c>
      <c r="F184" s="22" t="s">
        <v>147</v>
      </c>
      <c r="G184" s="35" t="s">
        <v>753</v>
      </c>
      <c r="H184" s="35" t="s">
        <v>116</v>
      </c>
      <c r="I184" s="35" t="s">
        <v>116</v>
      </c>
      <c r="J184" s="87"/>
      <c r="K184" s="87"/>
      <c r="L184" s="87"/>
      <c r="M184" s="35" t="s">
        <v>112</v>
      </c>
      <c r="N184" s="35" t="s">
        <v>844</v>
      </c>
      <c r="O184" s="107">
        <v>74</v>
      </c>
      <c r="P184" s="49">
        <v>69</v>
      </c>
      <c r="Q184" s="49">
        <v>56</v>
      </c>
      <c r="R184" s="35" t="s">
        <v>116</v>
      </c>
      <c r="S184" s="35"/>
      <c r="T184" s="87"/>
      <c r="U184" s="87"/>
      <c r="V184" s="88"/>
      <c r="W184" s="90"/>
      <c r="X184" s="90"/>
      <c r="Y184" s="87"/>
      <c r="Z184" s="87"/>
      <c r="AA184" s="87"/>
      <c r="AB184" s="128"/>
      <c r="AC184" s="128"/>
      <c r="AD184" s="128"/>
      <c r="AE184" s="128"/>
      <c r="AF184" s="128"/>
      <c r="AG184" s="87"/>
      <c r="AH184" s="87"/>
      <c r="AI184" s="87"/>
      <c r="AJ184" s="87"/>
      <c r="AK184" s="87"/>
      <c r="AL184" s="81">
        <v>277676</v>
      </c>
      <c r="AM184" s="81">
        <v>236024.6</v>
      </c>
      <c r="AN184" s="81">
        <v>41651.4</v>
      </c>
    </row>
    <row r="185" spans="1:41" x14ac:dyDescent="0.3">
      <c r="AL185" s="129"/>
      <c r="AM185" s="129"/>
      <c r="AN185" s="129"/>
    </row>
    <row r="186" spans="1:41" x14ac:dyDescent="0.3">
      <c r="AL186" s="129"/>
      <c r="AM186" s="129"/>
      <c r="AN186" s="129"/>
    </row>
    <row r="187" spans="1:41" x14ac:dyDescent="0.3">
      <c r="AL187" s="129"/>
      <c r="AM187" s="129"/>
      <c r="AN187" s="129"/>
    </row>
    <row r="188" spans="1:41" x14ac:dyDescent="0.3">
      <c r="AL188" s="129"/>
      <c r="AM188" s="129"/>
      <c r="AN188" s="129"/>
    </row>
  </sheetData>
  <autoFilter ref="A8:AO184" xr:uid="{00000000-0009-0000-0000-000003000000}"/>
  <mergeCells count="7">
    <mergeCell ref="H7:AK7"/>
    <mergeCell ref="A7:A8"/>
    <mergeCell ref="B7:B8"/>
    <mergeCell ref="C7:C8"/>
    <mergeCell ref="E7:E8"/>
    <mergeCell ref="F7:F8"/>
    <mergeCell ref="G7:G8"/>
  </mergeCells>
  <conditionalFormatting sqref="E14">
    <cfRule type="expression" dxfId="76" priority="24">
      <formula>IF(C14="baigtas","baigtas",0)</formula>
    </cfRule>
  </conditionalFormatting>
  <conditionalFormatting sqref="K13:K24">
    <cfRule type="expression" dxfId="75" priority="98">
      <formula>IF(K13&gt;0,IF(K13=J13,0,J13),0)</formula>
    </cfRule>
  </conditionalFormatting>
  <conditionalFormatting sqref="K26:K37">
    <cfRule type="expression" dxfId="73" priority="23">
      <formula>IF(K26&gt;0,IF(K26=J26,0,J26),0)</formula>
    </cfRule>
  </conditionalFormatting>
  <conditionalFormatting sqref="K39:K41 K43">
    <cfRule type="expression" dxfId="72" priority="97">
      <formula>IF(K39&gt;0,IF(K39=J39,0,J39),0)</formula>
    </cfRule>
  </conditionalFormatting>
  <conditionalFormatting sqref="K47:K48">
    <cfRule type="expression" dxfId="71" priority="96">
      <formula>IF(K47&gt;0,IF(K47=J47,0,J47),0)</formula>
    </cfRule>
  </conditionalFormatting>
  <conditionalFormatting sqref="K50:K51">
    <cfRule type="expression" dxfId="70" priority="18">
      <formula>IF(K50&gt;0,IF(K50=J50,0,J50),0)</formula>
    </cfRule>
  </conditionalFormatting>
  <conditionalFormatting sqref="K57:K63">
    <cfRule type="expression" dxfId="69" priority="94">
      <formula>IF(K57&gt;0,IF(K57=J57,0,J57),0)</formula>
    </cfRule>
  </conditionalFormatting>
  <conditionalFormatting sqref="K69:K72">
    <cfRule type="expression" dxfId="68" priority="93">
      <formula>IF(K69&gt;0,IF(K69=J69,0,J69),0)</formula>
    </cfRule>
  </conditionalFormatting>
  <conditionalFormatting sqref="K74:K78">
    <cfRule type="expression" dxfId="67" priority="92">
      <formula>IF(K74&gt;0,IF(K74=J74,0,J74),0)</formula>
    </cfRule>
  </conditionalFormatting>
  <conditionalFormatting sqref="K81 K85:K87 P177 K177:K184 U177:U184 Z177:Z184">
    <cfRule type="expression" dxfId="66" priority="99">
      <formula>IF(K81&gt;0,IF(K81=J81,0,J81),0)</formula>
    </cfRule>
  </conditionalFormatting>
  <conditionalFormatting sqref="K90:K92">
    <cfRule type="expression" dxfId="65" priority="91">
      <formula>IF(K90&gt;0,IF(K90=J90,0,J90),0)</formula>
    </cfRule>
  </conditionalFormatting>
  <conditionalFormatting sqref="K95:K100">
    <cfRule type="expression" dxfId="64" priority="89">
      <formula>IF(K95&gt;0,IF(K95=J95,0,J95),0)</formula>
    </cfRule>
  </conditionalFormatting>
  <conditionalFormatting sqref="K106:K110">
    <cfRule type="expression" dxfId="63" priority="87">
      <formula>IF(K106&gt;0,IF(K106=J106,0,J106),0)</formula>
    </cfRule>
  </conditionalFormatting>
  <conditionalFormatting sqref="K112:K116">
    <cfRule type="expression" dxfId="62" priority="85">
      <formula>IF(K112&gt;0,IF(K112=J112,0,J112),0)</formula>
    </cfRule>
  </conditionalFormatting>
  <conditionalFormatting sqref="K118:K122">
    <cfRule type="expression" dxfId="61" priority="84">
      <formula>IF(K118&gt;0,IF(K118=J118,0,J118),0)</formula>
    </cfRule>
  </conditionalFormatting>
  <conditionalFormatting sqref="K125:K136">
    <cfRule type="expression" dxfId="60" priority="79">
      <formula>IF(K125&gt;0,IF(K125=J125,0,J125),0)</formula>
    </cfRule>
  </conditionalFormatting>
  <conditionalFormatting sqref="K138:K139 K141:K142">
    <cfRule type="expression" dxfId="59" priority="77">
      <formula>IF(K138&gt;0,IF(K138=J138,0,J138),0)</formula>
    </cfRule>
  </conditionalFormatting>
  <conditionalFormatting sqref="K144:K148">
    <cfRule type="expression" dxfId="58" priority="75">
      <formula>IF(K144&gt;0,IF(K144=J144,0,J144),0)</formula>
    </cfRule>
  </conditionalFormatting>
  <conditionalFormatting sqref="K151:K155">
    <cfRule type="expression" dxfId="57" priority="74">
      <formula>IF(K151&gt;0,IF(K151=J151,0,J151),0)</formula>
    </cfRule>
  </conditionalFormatting>
  <conditionalFormatting sqref="K164:K168">
    <cfRule type="expression" dxfId="56" priority="73">
      <formula>IF(K164&gt;0,IF(K164=J164,0,J164),0)</formula>
    </cfRule>
  </conditionalFormatting>
  <conditionalFormatting sqref="L13:L19 L21 L23:L24 Q53:Q55 L81:L82 L84:L87 L173:L174 L177:L184 AA177:AA184">
    <cfRule type="expression" dxfId="55" priority="69">
      <formula>IF(L13&gt;0,IF(J13=L13,0,L13),0)</formula>
    </cfRule>
  </conditionalFormatting>
  <conditionalFormatting sqref="L26:L37">
    <cfRule type="expression" dxfId="54" priority="22">
      <formula>IF(L26&gt;0,IF(J26=L26,0,L26),0)</formula>
    </cfRule>
  </conditionalFormatting>
  <conditionalFormatting sqref="L39 L43">
    <cfRule type="expression" dxfId="53" priority="68">
      <formula>IF(L39&gt;0,IF(J39=L39,0,L39),0)</formula>
    </cfRule>
  </conditionalFormatting>
  <conditionalFormatting sqref="L45">
    <cfRule type="expression" dxfId="52" priority="56">
      <formula>IF(L45&gt;0,IF(J45=L45,0,L45),0)</formula>
    </cfRule>
  </conditionalFormatting>
  <conditionalFormatting sqref="L47:L51">
    <cfRule type="expression" dxfId="51" priority="17">
      <formula>IF(L47&gt;0,IF(J47=L47,0,L47),0)</formula>
    </cfRule>
  </conditionalFormatting>
  <conditionalFormatting sqref="L53">
    <cfRule type="expression" dxfId="50" priority="66">
      <formula>IF(L53&gt;0,IF(J53=L53,0,L53),0)</formula>
    </cfRule>
  </conditionalFormatting>
  <conditionalFormatting sqref="L58:L59 L61">
    <cfRule type="expression" dxfId="49" priority="67">
      <formula>IF(L58&gt;0,IF(J58=L58,0,L58),0)</formula>
    </cfRule>
  </conditionalFormatting>
  <conditionalFormatting sqref="L67">
    <cfRule type="expression" dxfId="48" priority="48">
      <formula>IF(L67&gt;0,IF(J67=L67,0,L67),0)</formula>
    </cfRule>
  </conditionalFormatting>
  <conditionalFormatting sqref="L70:L72">
    <cfRule type="expression" dxfId="47" priority="47">
      <formula>IF(L70&gt;0,IF(J70=L70,0,L70),0)</formula>
    </cfRule>
  </conditionalFormatting>
  <conditionalFormatting sqref="L74:L78">
    <cfRule type="expression" dxfId="46" priority="45">
      <formula>IF(L74&gt;0,IF(J74=L74,0,L74),0)</formula>
    </cfRule>
  </conditionalFormatting>
  <conditionalFormatting sqref="L90:L93">
    <cfRule type="expression" dxfId="45" priority="43">
      <formula>IF(L90&gt;0,IF(J90=L90,0,L90),0)</formula>
    </cfRule>
  </conditionalFormatting>
  <conditionalFormatting sqref="L95:L101">
    <cfRule type="expression" dxfId="44" priority="41">
      <formula>IF(L95&gt;0,IF(J95=L95,0,L95),0)</formula>
    </cfRule>
  </conditionalFormatting>
  <conditionalFormatting sqref="L106:L110">
    <cfRule type="expression" dxfId="43" priority="38">
      <formula>IF(L106&gt;0,IF(J106=L106,0,L106),0)</formula>
    </cfRule>
  </conditionalFormatting>
  <conditionalFormatting sqref="L112:L113 L116">
    <cfRule type="expression" dxfId="42" priority="65">
      <formula>IF(L112&gt;0,IF(J112=L112,0,L112),0)</formula>
    </cfRule>
  </conditionalFormatting>
  <conditionalFormatting sqref="L118:L122">
    <cfRule type="expression" dxfId="41" priority="64">
      <formula>IF(L118&gt;0,IF(J118=L118,0,L118),0)</formula>
    </cfRule>
  </conditionalFormatting>
  <conditionalFormatting sqref="L125 L127:L136">
    <cfRule type="expression" dxfId="40" priority="63">
      <formula>IF(L125&gt;0,IF(J125=L125,0,L125),0)</formula>
    </cfRule>
  </conditionalFormatting>
  <conditionalFormatting sqref="L151:L155">
    <cfRule type="expression" dxfId="39" priority="62">
      <formula>IF(L151&gt;0,IF(J151=L151,0,L151),0)</formula>
    </cfRule>
  </conditionalFormatting>
  <conditionalFormatting sqref="L165:L168">
    <cfRule type="expression" dxfId="38" priority="61">
      <formula>IF(L165&gt;0,IF(J165=L165,0,L165),0)</formula>
    </cfRule>
  </conditionalFormatting>
  <conditionalFormatting sqref="P88">
    <cfRule type="expression" dxfId="37" priority="14">
      <formula>IF(P88&gt;0,IF(P88=O88,0,O88),0)</formula>
    </cfRule>
  </conditionalFormatting>
  <conditionalFormatting sqref="P93">
    <cfRule type="expression" dxfId="36" priority="90">
      <formula>IF(P93&gt;0,IF(P93=O93,0,O93),0)</formula>
    </cfRule>
  </conditionalFormatting>
  <conditionalFormatting sqref="P95:P96 P98:P100">
    <cfRule type="expression" dxfId="35" priority="88">
      <formula>IF(P95&gt;0,IF(P95=O95,0,O95),0)</formula>
    </cfRule>
  </conditionalFormatting>
  <conditionalFormatting sqref="P106:P108">
    <cfRule type="expression" dxfId="34" priority="86">
      <formula>IF(P106&gt;0,IF(P106=O106,0,O106),0)</formula>
    </cfRule>
  </conditionalFormatting>
  <conditionalFormatting sqref="P112:P113">
    <cfRule type="expression" dxfId="33" priority="83">
      <formula>IF(P112&gt;0,IF(P112=O112,0,O112),0)</formula>
    </cfRule>
  </conditionalFormatting>
  <conditionalFormatting sqref="P118:P122">
    <cfRule type="expression" dxfId="32" priority="82">
      <formula>IF(P118&gt;0,IF(P118=O118,0,O118),0)</formula>
    </cfRule>
  </conditionalFormatting>
  <conditionalFormatting sqref="P125 P131 P135:P136">
    <cfRule type="expression" dxfId="31" priority="78">
      <formula>IF(P125&gt;0,IF(P125=O125,0,O125),0)</formula>
    </cfRule>
  </conditionalFormatting>
  <conditionalFormatting sqref="P138:P140">
    <cfRule type="expression" dxfId="30" priority="76">
      <formula>IF(P138&gt;0,IF(P138=O138,0,O138),0)</formula>
    </cfRule>
  </conditionalFormatting>
  <conditionalFormatting sqref="P165:P168">
    <cfRule type="expression" dxfId="29" priority="72">
      <formula>IF(P165&gt;0,IF(P165=O165,0,O165),0)</formula>
    </cfRule>
  </conditionalFormatting>
  <conditionalFormatting sqref="P179:P183">
    <cfRule type="expression" dxfId="28" priority="70">
      <formula>IF(P179&gt;0,IF(P179=O179,0,O179),0)</formula>
    </cfRule>
  </conditionalFormatting>
  <conditionalFormatting sqref="Q15:Q16 Q19:Q22 Q27:Q28 Q31 Q33:Q34 Q36:Q37">
    <cfRule type="expression" dxfId="27" priority="59">
      <formula>IF(Q15&gt;0,IF(O15=Q15,0,Q15),0)</formula>
    </cfRule>
  </conditionalFormatting>
  <conditionalFormatting sqref="Q39:Q40 Q42:Q43">
    <cfRule type="expression" dxfId="26" priority="57">
      <formula>IF(Q39&gt;0,IF(O39=Q39,0,Q39),0)</formula>
    </cfRule>
  </conditionalFormatting>
  <conditionalFormatting sqref="Q45 Q47:Q51">
    <cfRule type="expression" dxfId="25" priority="55">
      <formula>IF(Q45&gt;0,IF(O45=Q45,0,Q45),0)</formula>
    </cfRule>
  </conditionalFormatting>
  <conditionalFormatting sqref="Q58:Q60">
    <cfRule type="expression" dxfId="24" priority="53">
      <formula>IF(Q58&gt;0,IF(O58=Q58,0,Q58),0)</formula>
    </cfRule>
  </conditionalFormatting>
  <conditionalFormatting sqref="Q62:Q63">
    <cfRule type="expression" dxfId="23" priority="49">
      <formula>IF(Q62&gt;0,IF(O62=Q62,0,Q62),0)</formula>
    </cfRule>
  </conditionalFormatting>
  <conditionalFormatting sqref="Q74:Q78">
    <cfRule type="expression" dxfId="22" priority="44">
      <formula>IF(Q74&gt;0,IF(O74=Q74,0,Q74),0)</formula>
    </cfRule>
  </conditionalFormatting>
  <conditionalFormatting sqref="Q84:Q93">
    <cfRule type="expression" dxfId="21" priority="13">
      <formula>IF(Q84&gt;0,IF(O84=Q84,0,Q84),0)</formula>
    </cfRule>
  </conditionalFormatting>
  <conditionalFormatting sqref="Q95:Q96 Q98:Q100">
    <cfRule type="expression" dxfId="20" priority="40">
      <formula>IF(Q95&gt;0,IF(O95=Q95,0,Q95),0)</formula>
    </cfRule>
  </conditionalFormatting>
  <conditionalFormatting sqref="Q106:Q110">
    <cfRule type="expression" dxfId="19" priority="37">
      <formula>IF(Q106&gt;0,IF(O106=Q106,0,Q106),0)</formula>
    </cfRule>
  </conditionalFormatting>
  <conditionalFormatting sqref="Q112:Q113 Q116">
    <cfRule type="expression" dxfId="18" priority="36">
      <formula>IF(Q112&gt;0,IF(O112=Q112,0,Q112),0)</formula>
    </cfRule>
  </conditionalFormatting>
  <conditionalFormatting sqref="Q118:Q122">
    <cfRule type="expression" dxfId="17" priority="34">
      <formula>IF(Q118&gt;0,IF(O118=Q118,0,Q118),0)</formula>
    </cfRule>
  </conditionalFormatting>
  <conditionalFormatting sqref="Q128:Q129 Q135:Q136">
    <cfRule type="expression" dxfId="16" priority="31">
      <formula>IF(Q128&gt;0,IF(O128=Q128,0,Q128),0)</formula>
    </cfRule>
  </conditionalFormatting>
  <conditionalFormatting sqref="Q138:Q142">
    <cfRule type="expression" dxfId="15" priority="30">
      <formula>IF(Q138&gt;0,IF(O138=Q138,0,Q138),0)</formula>
    </cfRule>
  </conditionalFormatting>
  <conditionalFormatting sqref="Q168">
    <cfRule type="expression" dxfId="14" priority="29">
      <formula>IF(Q168&gt;0,IF(O168=Q168,0,Q168),0)</formula>
    </cfRule>
  </conditionalFormatting>
  <conditionalFormatting sqref="Q178:Q181">
    <cfRule type="expression" dxfId="13" priority="27">
      <formula>IF(Q178&gt;0,IF(O178=Q178,0,Q178),0)</formula>
    </cfRule>
  </conditionalFormatting>
  <conditionalFormatting sqref="U118:U122">
    <cfRule type="expression" dxfId="12" priority="81">
      <formula>IF(U118&gt;0,IF(U118=T118,0,T118),0)</formula>
    </cfRule>
  </conditionalFormatting>
  <conditionalFormatting sqref="U164:U168">
    <cfRule type="expression" dxfId="11" priority="71">
      <formula>IF(U164&gt;0,IF(U164=T164,0,T164),0)</formula>
    </cfRule>
  </conditionalFormatting>
  <conditionalFormatting sqref="V13:V37">
    <cfRule type="expression" dxfId="10" priority="20">
      <formula>IF(V13&gt;0,IF(T13=V13,0,V13),0)</formula>
    </cfRule>
  </conditionalFormatting>
  <conditionalFormatting sqref="V58:V59 V61">
    <cfRule type="expression" dxfId="9" priority="52">
      <formula>IF(V58&gt;0,IF(T58=V58,0,V58),0)</formula>
    </cfRule>
  </conditionalFormatting>
  <conditionalFormatting sqref="V84:V87">
    <cfRule type="expression" dxfId="8" priority="16">
      <formula>IF(V84&gt;0,IF(T84=V84,0,V84),0)</formula>
    </cfRule>
  </conditionalFormatting>
  <conditionalFormatting sqref="V95:V101">
    <cfRule type="expression" dxfId="7" priority="39">
      <formula>IF(V95&gt;0,IF(T95=V95,0,V95),0)</formula>
    </cfRule>
  </conditionalFormatting>
  <conditionalFormatting sqref="V118:V122">
    <cfRule type="expression" dxfId="6" priority="33">
      <formula>IF(V118&gt;0,IF(T118=V118,0,V118),0)</formula>
    </cfRule>
  </conditionalFormatting>
  <conditionalFormatting sqref="V165:V168">
    <cfRule type="expression" dxfId="5" priority="28">
      <formula>IF(V165&gt;0,IF(T165=V165,0,V165),0)</formula>
    </cfRule>
  </conditionalFormatting>
  <conditionalFormatting sqref="Z118:Z122">
    <cfRule type="expression" dxfId="4" priority="80">
      <formula>IF(Z118&gt;0,IF(Z118=Y118,0,Y118),0)</formula>
    </cfRule>
  </conditionalFormatting>
  <conditionalFormatting sqref="AA58:AA61">
    <cfRule type="expression" dxfId="3" priority="51">
      <formula>IF(AA58&gt;0,IF(Y58=AA58,0,AA58),0)</formula>
    </cfRule>
  </conditionalFormatting>
  <conditionalFormatting sqref="AA118:AA122">
    <cfRule type="expression" dxfId="2" priority="32">
      <formula>IF(AA118&gt;0,IF(Y118=AA118,0,AA118),0)</formula>
    </cfRule>
  </conditionalFormatting>
  <conditionalFormatting sqref="AG58:AI58 AK58 AF59 AG60:AI60 AF61:AI61">
    <cfRule type="expression" dxfId="1" priority="50">
      <formula>IF(AF58&gt;0,IF(AD58=AF58,0,AF58),0)</formula>
    </cfRule>
  </conditionalFormatting>
  <conditionalFormatting sqref="AG177:AK184">
    <cfRule type="expression" dxfId="0" priority="100">
      <formula>IF(AG177&gt;0,IF(Z177=AG177,0,AG177),0)</formula>
    </cfRule>
  </conditionalFormatting>
  <printOptions horizontalCentered="1" verticalCentered="1"/>
  <pageMargins left="7.874015748031496E-2" right="7.874015748031496E-2" top="3.937007874015748E-2" bottom="3.937007874015748E-2" header="0.11811023622047245" footer="0.11811023622047245"/>
  <pageSetup paperSize="9" scale="31" fitToHeight="0" orientation="landscape" horizontalDpi="4294967294" verticalDpi="4294967294" r:id="rId1"/>
  <extLst>
    <ext xmlns:x14="http://schemas.microsoft.com/office/spreadsheetml/2009/9/main" uri="{78C0D931-6437-407d-A8EE-F0AAD7539E65}">
      <x14:conditionalFormattings>
        <x14:conditionalFormatting xmlns:xm="http://schemas.microsoft.com/office/excel/2006/main">
          <x14:cfRule type="expression" priority="26" id="{A7B07825-D3F8-4E1E-9AB1-1A476B6FB2D7}">
            <xm:f>IF(C13='C:\Users\GirmanteKatinaitė-St\OneDrive - Alytaus regiono plėtros taryba\Dokumentai\vfm.vris.ert\Istaigu dokumentai\RPD\Alytus\Stebėsena\[2019-10-04 duomenys RPS_SFMIS.xlsx]4-1'!#REF!,'C:\Users\GirmanteKatinaitė-St\OneDrive - Alytaus regiono plėtros taryba\Dokumentai\vfm.vris.ert\Istaigu dokumentai\RPD\Alytus\Stebėsena\[2019-10-04 duomenys RPS_SFMIS.xlsx]4-1'!#REF!,0)</xm:f>
            <x14:dxf>
              <font>
                <color theme="9" tint="-0.499984740745262"/>
              </font>
            </x14:dxf>
          </x14:cfRule>
          <xm:sqref>E13</xm:sqref>
        </x14:conditionalFormatting>
        <x14:conditionalFormatting xmlns:xm="http://schemas.microsoft.com/office/excel/2006/main">
          <x14:cfRule type="expression" priority="25" id="{AAC5B041-201D-4743-9FFF-9E3B278C87B0}">
            <xm:f>IF('C:\Users\GirmanteKatinaitė-St\OneDrive - Alytaus regiono plėtros taryba\Dokumentai\vfm.vris.ert\Istaigu dokumentai\RPD\Alytus\Stebėsena\[2019-10-04 duomenys RPS_SFMIS.xlsx]4-1'!#REF!="baigtas","baigtas",0)</xm:f>
            <x14:dxf>
              <font>
                <strike val="0"/>
                <color theme="9" tint="-0.499984740745262"/>
              </font>
            </x14:dxf>
          </x14:cfRule>
          <xm:sqref>K14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Įvardytieji diapazonai</vt:lpstr>
      </vt:variant>
      <vt:variant>
        <vt:i4>2</vt:i4>
      </vt:variant>
    </vt:vector>
  </HeadingPairs>
  <TitlesOfParts>
    <vt:vector size="6" baseType="lpstr">
      <vt:lpstr>1 lentelė</vt:lpstr>
      <vt:lpstr>2 lentelė</vt:lpstr>
      <vt:lpstr>4-1</vt:lpstr>
      <vt:lpstr>4-2</vt:lpstr>
      <vt:lpstr>'1 lentelė'!Print_Area</vt:lpstr>
      <vt:lpstr>'4-1'!Print_Area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Alytaus regiono plėtros taryba</dc:creator>
  <cp:keywords/>
  <dc:description/>
  <cp:lastModifiedBy>Girmante Katinaitė-Stočkuvienė</cp:lastModifiedBy>
  <cp:revision/>
  <dcterms:created xsi:type="dcterms:W3CDTF">2017-11-23T09:10:18Z</dcterms:created>
  <dcterms:modified xsi:type="dcterms:W3CDTF">2024-04-29T14:17:21Z</dcterms:modified>
  <cp:category/>
  <cp:contentStatus/>
</cp:coreProperties>
</file>