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lytausregionas-my.sharepoint.com/personal/vita_petkeviciute_siliuniene_alytausregionas_lt/Documents/Darbalaukis/REGIONAS/Kolegijos sprendimai/2026 m/2026-06 ARPPl keitimas+3 pr/"/>
    </mc:Choice>
  </mc:AlternateContent>
  <xr:revisionPtr revIDLastSave="837" documentId="8_{8F852511-B0F5-4185-A04E-7309C4BAB024}" xr6:coauthVersionLast="47" xr6:coauthVersionMax="47" xr10:uidLastSave="{6646D62A-E4A7-457C-AD0D-F2DD21FF0EFA}"/>
  <bookViews>
    <workbookView xWindow="28680" yWindow="-120" windowWidth="29040" windowHeight="15720" tabRatio="919" firstSheet="4" activeTab="5" xr2:uid="{00000000-000D-0000-FFFF-FFFF00000000}"/>
  </bookViews>
  <sheets>
    <sheet name="II skyrius" sheetId="5" r:id="rId1"/>
    <sheet name="III skyrius" sheetId="6" r:id="rId2"/>
    <sheet name="IV skyrius I sk (ŠMSM)" sheetId="1" r:id="rId3"/>
    <sheet name="IV skyrius II sk (DJ)" sheetId="7" r:id="rId4"/>
    <sheet name="IV skyrius III sk (TMP)" sheetId="9" r:id="rId5"/>
    <sheet name="IV skyrius IV sk (SocB)" sheetId="21" r:id="rId6"/>
    <sheet name="IV skyrius V sk (VSB)" sheetId="22" r:id="rId7"/>
    <sheet name="IV skyrius VI sk (SocP)" sheetId="23" r:id="rId8"/>
    <sheet name="IV skyrius VII sk (Vanduo)" sheetId="24" r:id="rId9"/>
    <sheet name="IV skyrius VIII sk (Atliekos)" sheetId="25" r:id="rId10"/>
    <sheet name="IV skyrius IX sk (FZ)" sheetId="26" r:id="rId11"/>
    <sheet name="IV skyrius X sk (Civ)" sheetId="27" r:id="rId12"/>
    <sheet name="IV skyrius XI sk (Vandenv.)" sheetId="28" r:id="rId13"/>
  </sheets>
  <definedNames>
    <definedName name="_ftn1" localSheetId="2">'IV skyrius I sk (ŠMSM)'!#REF!</definedName>
    <definedName name="_ftn2" localSheetId="2">'IV skyrius I sk (ŠMSM)'!#REF!</definedName>
    <definedName name="_ftn3" localSheetId="2">'IV skyrius I sk (ŠMSM)'!#REF!</definedName>
    <definedName name="_ftn4" localSheetId="2">'IV skyrius I sk (ŠMSM)'!#REF!</definedName>
    <definedName name="_ftn5" localSheetId="2">'IV skyrius I sk (ŠMSM)'!#REF!</definedName>
    <definedName name="_ftn6" localSheetId="0">'II skyrius'!#REF!</definedName>
    <definedName name="_ftn7" localSheetId="0">'II skyrius'!#REF!</definedName>
    <definedName name="_ftnref1" localSheetId="0">'III skyrius'!#REF!</definedName>
    <definedName name="_ftnref2" localSheetId="0">'II skyrius'!$I$9</definedName>
    <definedName name="_ftnref3" localSheetId="2">'IV skyrius I sk (ŠMSM)'!$C$42</definedName>
    <definedName name="_ftnref4" localSheetId="2">'IV skyrius I sk (ŠMSM)'!$F$42</definedName>
    <definedName name="_ftnref5" localSheetId="2">'IV skyrius I sk (ŠMSM)'!$N$42</definedName>
    <definedName name="_ftnref6" localSheetId="0">'II skyrius'!#REF!</definedName>
    <definedName name="_ftnref7" localSheetId="0">'II skyrius'!#REF!</definedName>
    <definedName name="_xlnm.Print_Area" localSheetId="0">'II skyrius'!$B$2:$K$81</definedName>
    <definedName name="_xlnm.Print_Area" localSheetId="1">'III skyrius'!$B$2:$L$22</definedName>
    <definedName name="_xlnm.Print_Area" localSheetId="2">'IV skyrius I sk (ŠMSM)'!$B$2:$Q$125</definedName>
    <definedName name="_xlnm.Print_Area" localSheetId="3">'IV skyrius II sk (DJ)'!$B$2:$Q$74</definedName>
    <definedName name="_xlnm.Print_Area" localSheetId="5">'IV skyrius IV sk (SocB)'!$B$2:$Q$93</definedName>
    <definedName name="_xlnm.Print_Area" localSheetId="6">'IV skyrius V sk (VSB)'!$B$2:$Q$92</definedName>
    <definedName name="_xlnm.Print_Area" localSheetId="7">'IV skyrius VI sk (SocP)'!$B$2:$Q$100</definedName>
    <definedName name="_xlnm.Print_Area" localSheetId="8">'IV skyrius VII sk (Vanduo)'!$B$2:$Q$94</definedName>
    <definedName name="_xlnm.Print_Area" localSheetId="9">'IV skyrius VIII sk (Atliekos)'!$B$2:$Q$73</definedName>
    <definedName name="_xlnm.Print_Area" localSheetId="11">'IV skyrius X sk (Civ)'!$B$2:$Q$84</definedName>
    <definedName name="_xlnm.Print_Area" localSheetId="12">'IV skyrius XI sk (Vandenv.)'!$B$2:$Q$77</definedName>
    <definedName name="_xlnm.Print_Titles" localSheetId="0">'II skyrius'!$8:$10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8" l="1"/>
  <c r="J31" i="28"/>
  <c r="O44" i="27"/>
  <c r="O43" i="27"/>
  <c r="O42" i="27"/>
  <c r="O43" i="28"/>
  <c r="O42" i="28"/>
  <c r="O57" i="21"/>
  <c r="O56" i="21"/>
  <c r="O13" i="21" s="1"/>
  <c r="I30" i="5" s="1"/>
  <c r="J30" i="28" l="1"/>
  <c r="M56" i="21"/>
  <c r="L56" i="21"/>
  <c r="K56" i="21"/>
  <c r="J56" i="21"/>
  <c r="I65" i="21"/>
  <c r="I63" i="21"/>
  <c r="I61" i="21"/>
  <c r="I59" i="21"/>
  <c r="O45" i="27"/>
  <c r="I51" i="28"/>
  <c r="I49" i="28"/>
  <c r="I47" i="28"/>
  <c r="I45" i="28"/>
  <c r="O12" i="28"/>
  <c r="I44" i="5" s="1"/>
  <c r="M42" i="28"/>
  <c r="M53" i="28" s="1"/>
  <c r="L42" i="28"/>
  <c r="L53" i="28" s="1"/>
  <c r="J25" i="28" s="1"/>
  <c r="J24" i="28" s="1"/>
  <c r="K19" i="6" s="1"/>
  <c r="K42" i="28"/>
  <c r="K53" i="28" s="1"/>
  <c r="J22" i="28" s="1"/>
  <c r="J21" i="28" s="1"/>
  <c r="J42" i="28"/>
  <c r="J53" i="28" s="1"/>
  <c r="J19" i="28" s="1"/>
  <c r="J18" i="28" s="1"/>
  <c r="I56" i="27"/>
  <c r="I53" i="27"/>
  <c r="I50" i="27"/>
  <c r="I47" i="27"/>
  <c r="O12" i="27"/>
  <c r="I42" i="5" s="1"/>
  <c r="M42" i="27"/>
  <c r="M60" i="27" s="1"/>
  <c r="J31" i="27" s="1"/>
  <c r="J30" i="27" s="1"/>
  <c r="L42" i="27"/>
  <c r="L60" i="27" s="1"/>
  <c r="J25" i="27" s="1"/>
  <c r="J24" i="27" s="1"/>
  <c r="K18" i="6" s="1"/>
  <c r="K42" i="27"/>
  <c r="K60" i="27" s="1"/>
  <c r="J22" i="27" s="1"/>
  <c r="J21" i="27" s="1"/>
  <c r="J42" i="27"/>
  <c r="J60" i="27" s="1"/>
  <c r="J19" i="27" s="1"/>
  <c r="J18" i="27" s="1"/>
  <c r="L18" i="6" s="1"/>
  <c r="O66" i="26"/>
  <c r="O65" i="26"/>
  <c r="O64" i="26"/>
  <c r="O63" i="26"/>
  <c r="O62" i="26"/>
  <c r="M62" i="26"/>
  <c r="M144" i="26" s="1"/>
  <c r="L62" i="26"/>
  <c r="L43" i="21"/>
  <c r="M43" i="21"/>
  <c r="I57" i="1"/>
  <c r="L57" i="1"/>
  <c r="M57" i="1"/>
  <c r="K62" i="26"/>
  <c r="J62" i="26"/>
  <c r="I111" i="26"/>
  <c r="L67" i="21" l="1"/>
  <c r="M67" i="21"/>
  <c r="J32" i="21" s="1"/>
  <c r="I56" i="21"/>
  <c r="J17" i="28"/>
  <c r="J34" i="28" s="1"/>
  <c r="J19" i="6" s="1"/>
  <c r="L19" i="6"/>
  <c r="I42" i="28"/>
  <c r="I53" i="28" s="1"/>
  <c r="J17" i="27"/>
  <c r="J34" i="27" s="1"/>
  <c r="J18" i="6" s="1"/>
  <c r="I42" i="27"/>
  <c r="I60" i="27" s="1"/>
  <c r="O44" i="24"/>
  <c r="O43" i="24" l="1"/>
  <c r="O48" i="1"/>
  <c r="O47" i="1"/>
  <c r="O46" i="1"/>
  <c r="O47" i="24"/>
  <c r="O46" i="24"/>
  <c r="O14" i="26" l="1"/>
  <c r="I105" i="26"/>
  <c r="M46" i="1"/>
  <c r="L46" i="1"/>
  <c r="O77" i="1" l="1"/>
  <c r="O75" i="1"/>
  <c r="O74" i="1"/>
  <c r="M74" i="1"/>
  <c r="L74" i="1"/>
  <c r="O59" i="1"/>
  <c r="O58" i="1"/>
  <c r="O57" i="1"/>
  <c r="I84" i="1"/>
  <c r="I71" i="1"/>
  <c r="O47" i="26" l="1"/>
  <c r="I100" i="26" l="1"/>
  <c r="I95" i="26"/>
  <c r="O118" i="26"/>
  <c r="I90" i="26" l="1"/>
  <c r="I85" i="26"/>
  <c r="M43" i="24" l="1"/>
  <c r="L43" i="24"/>
  <c r="K43" i="24"/>
  <c r="J43" i="24"/>
  <c r="I65" i="24"/>
  <c r="O48" i="24"/>
  <c r="O44" i="22"/>
  <c r="O13" i="22" s="1"/>
  <c r="O43" i="22"/>
  <c r="O14" i="1"/>
  <c r="M46" i="26" l="1"/>
  <c r="I51" i="26"/>
  <c r="I54" i="26"/>
  <c r="I56" i="26"/>
  <c r="I58" i="26"/>
  <c r="I60" i="26"/>
  <c r="I79" i="26"/>
  <c r="I82" i="26"/>
  <c r="M116" i="26"/>
  <c r="I120" i="26"/>
  <c r="I122" i="26"/>
  <c r="I124" i="26"/>
  <c r="I126" i="26"/>
  <c r="I128" i="26"/>
  <c r="I130" i="26"/>
  <c r="I132" i="26"/>
  <c r="I134" i="26"/>
  <c r="I136" i="26"/>
  <c r="I139" i="26"/>
  <c r="I142" i="26"/>
  <c r="O116" i="26"/>
  <c r="O46" i="26"/>
  <c r="O44" i="25"/>
  <c r="O43" i="25"/>
  <c r="O42" i="25"/>
  <c r="L42" i="25"/>
  <c r="M42" i="25"/>
  <c r="I60" i="24"/>
  <c r="I57" i="24"/>
  <c r="I50" i="24"/>
  <c r="I74" i="23"/>
  <c r="M50" i="23"/>
  <c r="I64" i="22"/>
  <c r="I60" i="22"/>
  <c r="I56" i="22"/>
  <c r="I52" i="22"/>
  <c r="I48" i="22"/>
  <c r="J43" i="22"/>
  <c r="K43" i="22"/>
  <c r="L43" i="22"/>
  <c r="M43" i="22"/>
  <c r="I54" i="21"/>
  <c r="I52" i="21"/>
  <c r="I50" i="21"/>
  <c r="I48" i="21"/>
  <c r="I46" i="21"/>
  <c r="O44" i="21"/>
  <c r="O43" i="21"/>
  <c r="O56" i="9"/>
  <c r="O48" i="9"/>
  <c r="O47" i="9"/>
  <c r="L47" i="9"/>
  <c r="M47" i="9"/>
  <c r="I54" i="9"/>
  <c r="M56" i="9"/>
  <c r="I60" i="9"/>
  <c r="I62" i="9"/>
  <c r="I64" i="9"/>
  <c r="I66" i="9"/>
  <c r="I69" i="9"/>
  <c r="M71" i="9"/>
  <c r="I77" i="9"/>
  <c r="I80" i="9"/>
  <c r="I83" i="9"/>
  <c r="I86" i="9"/>
  <c r="I89" i="9"/>
  <c r="I92" i="9"/>
  <c r="M94" i="9"/>
  <c r="L94" i="9"/>
  <c r="I98" i="9"/>
  <c r="I100" i="9"/>
  <c r="O43" i="7"/>
  <c r="M42" i="7"/>
  <c r="M49" i="7" s="1"/>
  <c r="J31" i="7" s="1"/>
  <c r="J30" i="7" s="1"/>
  <c r="I47" i="7"/>
  <c r="I45" i="7"/>
  <c r="I80" i="1"/>
  <c r="I68" i="1"/>
  <c r="I65" i="1"/>
  <c r="I62" i="1"/>
  <c r="I54" i="1"/>
  <c r="I50" i="1"/>
  <c r="O13" i="26" l="1"/>
  <c r="J35" i="26"/>
  <c r="J34" i="26" s="1"/>
  <c r="I43" i="22"/>
  <c r="I68" i="22" s="1"/>
  <c r="I69" i="5" l="1"/>
  <c r="O117" i="26"/>
  <c r="J116" i="26"/>
  <c r="K116" i="26"/>
  <c r="L116" i="26"/>
  <c r="I67" i="5"/>
  <c r="J46" i="26"/>
  <c r="K46" i="26"/>
  <c r="L46" i="26"/>
  <c r="O49" i="26"/>
  <c r="O48" i="26"/>
  <c r="O12" i="25"/>
  <c r="I57" i="5" s="1"/>
  <c r="I46" i="25"/>
  <c r="M49" i="25"/>
  <c r="J32" i="25" s="1"/>
  <c r="J30" i="25" s="1"/>
  <c r="L49" i="25"/>
  <c r="J25" i="25" s="1"/>
  <c r="J24" i="25" s="1"/>
  <c r="K16" i="6" s="1"/>
  <c r="K42" i="25"/>
  <c r="K49" i="25" s="1"/>
  <c r="J22" i="25" s="1"/>
  <c r="J21" i="25" s="1"/>
  <c r="J42" i="25"/>
  <c r="O13" i="24"/>
  <c r="I55" i="5" s="1"/>
  <c r="O45" i="24"/>
  <c r="O12" i="24"/>
  <c r="I53" i="5" s="1"/>
  <c r="M69" i="24"/>
  <c r="J33" i="24" s="1"/>
  <c r="J31" i="24" s="1"/>
  <c r="L69" i="24"/>
  <c r="J26" i="24" s="1"/>
  <c r="J25" i="24" s="1"/>
  <c r="K17" i="6" s="1"/>
  <c r="K69" i="24"/>
  <c r="J23" i="24" s="1"/>
  <c r="J22" i="24" s="1"/>
  <c r="O49" i="23"/>
  <c r="O73" i="23"/>
  <c r="O72" i="23"/>
  <c r="O48" i="23" s="1"/>
  <c r="O14" i="23" s="1"/>
  <c r="I36" i="5" s="1"/>
  <c r="J72" i="23"/>
  <c r="K72" i="23"/>
  <c r="L72" i="23"/>
  <c r="M72" i="23"/>
  <c r="M44" i="23" s="1"/>
  <c r="M76" i="23" s="1"/>
  <c r="J33" i="23" s="1"/>
  <c r="J32" i="23" s="1"/>
  <c r="O53" i="23"/>
  <c r="O47" i="23" s="1"/>
  <c r="O52" i="23"/>
  <c r="O46" i="23" s="1"/>
  <c r="O13" i="23" s="1"/>
  <c r="I34" i="5" s="1"/>
  <c r="O50" i="23"/>
  <c r="O44" i="23" s="1"/>
  <c r="O12" i="23" s="1"/>
  <c r="I32" i="5" s="1"/>
  <c r="O51" i="23"/>
  <c r="O45" i="23" s="1"/>
  <c r="J50" i="23"/>
  <c r="K50" i="23"/>
  <c r="K44" i="23" s="1"/>
  <c r="K76" i="23" s="1"/>
  <c r="J24" i="23" s="1"/>
  <c r="J23" i="23" s="1"/>
  <c r="L50" i="23"/>
  <c r="L44" i="23" s="1"/>
  <c r="L76" i="23" s="1"/>
  <c r="J27" i="23" s="1"/>
  <c r="J26" i="23" s="1"/>
  <c r="K14" i="6" s="1"/>
  <c r="I70" i="23"/>
  <c r="I66" i="23"/>
  <c r="I62" i="23"/>
  <c r="I60" i="23"/>
  <c r="O46" i="22"/>
  <c r="O45" i="22"/>
  <c r="I68" i="23"/>
  <c r="I64" i="23"/>
  <c r="I58" i="23"/>
  <c r="I56" i="23"/>
  <c r="I54" i="23"/>
  <c r="I40" i="5"/>
  <c r="O12" i="22"/>
  <c r="I38" i="5" s="1"/>
  <c r="M68" i="22"/>
  <c r="J32" i="22" s="1"/>
  <c r="J31" i="22" s="1"/>
  <c r="L68" i="22"/>
  <c r="J26" i="22" s="1"/>
  <c r="J25" i="22" s="1"/>
  <c r="K15" i="6" s="1"/>
  <c r="K68" i="22"/>
  <c r="J23" i="22" s="1"/>
  <c r="J22" i="22" s="1"/>
  <c r="J68" i="22"/>
  <c r="J20" i="22" s="1"/>
  <c r="J19" i="22" s="1"/>
  <c r="J43" i="21"/>
  <c r="J67" i="21" s="1"/>
  <c r="K43" i="21"/>
  <c r="J26" i="21"/>
  <c r="J25" i="21" s="1"/>
  <c r="O12" i="21"/>
  <c r="I28" i="5" s="1"/>
  <c r="J31" i="21"/>
  <c r="O96" i="9"/>
  <c r="O95" i="9"/>
  <c r="O94" i="9"/>
  <c r="J94" i="9"/>
  <c r="K94" i="9"/>
  <c r="J71" i="9"/>
  <c r="K71" i="9"/>
  <c r="L71" i="9"/>
  <c r="O75" i="9"/>
  <c r="O74" i="9"/>
  <c r="O73" i="9"/>
  <c r="O14" i="9" s="1"/>
  <c r="O72" i="9"/>
  <c r="O71" i="9"/>
  <c r="O58" i="9"/>
  <c r="O57" i="9"/>
  <c r="J56" i="9"/>
  <c r="K56" i="9"/>
  <c r="L56" i="9"/>
  <c r="J47" i="9"/>
  <c r="K47" i="9"/>
  <c r="I52" i="9"/>
  <c r="O42" i="7"/>
  <c r="O12" i="7" s="1"/>
  <c r="I51" i="5" s="1"/>
  <c r="K42" i="7"/>
  <c r="J42" i="7"/>
  <c r="L42" i="7"/>
  <c r="L49" i="7" s="1"/>
  <c r="J25" i="7" s="1"/>
  <c r="K10" i="6" s="1"/>
  <c r="I24" i="5"/>
  <c r="O15" i="1"/>
  <c r="I26" i="5" s="1"/>
  <c r="K67" i="21" l="1"/>
  <c r="J23" i="21" s="1"/>
  <c r="J22" i="21" s="1"/>
  <c r="I43" i="21"/>
  <c r="I67" i="21" s="1"/>
  <c r="O13" i="1"/>
  <c r="I20" i="5" s="1"/>
  <c r="O12" i="26"/>
  <c r="I63" i="5" s="1"/>
  <c r="J44" i="23"/>
  <c r="J76" i="23" s="1"/>
  <c r="J21" i="23" s="1"/>
  <c r="J20" i="23" s="1"/>
  <c r="M88" i="1"/>
  <c r="L144" i="26"/>
  <c r="J29" i="26" s="1"/>
  <c r="J28" i="26" s="1"/>
  <c r="K12" i="6" s="1"/>
  <c r="K144" i="26"/>
  <c r="J26" i="26" s="1"/>
  <c r="J25" i="26" s="1"/>
  <c r="I62" i="26"/>
  <c r="J144" i="26"/>
  <c r="I116" i="26"/>
  <c r="J49" i="25"/>
  <c r="J19" i="25" s="1"/>
  <c r="J18" i="25" s="1"/>
  <c r="I42" i="25"/>
  <c r="I49" i="25" s="1"/>
  <c r="L14" i="6"/>
  <c r="J19" i="23"/>
  <c r="J36" i="23" s="1"/>
  <c r="J14" i="6" s="1"/>
  <c r="I50" i="23"/>
  <c r="I72" i="23"/>
  <c r="L15" i="6"/>
  <c r="J18" i="22"/>
  <c r="J35" i="22" s="1"/>
  <c r="J15" i="6" s="1"/>
  <c r="K13" i="6"/>
  <c r="K20" i="6" s="1"/>
  <c r="J20" i="21"/>
  <c r="J19" i="21" s="1"/>
  <c r="L13" i="6" s="1"/>
  <c r="L20" i="6" s="1"/>
  <c r="I71" i="9"/>
  <c r="I47" i="9"/>
  <c r="O15" i="9"/>
  <c r="I77" i="5" s="1"/>
  <c r="I94" i="9"/>
  <c r="O13" i="9"/>
  <c r="I73" i="5" s="1"/>
  <c r="O16" i="9"/>
  <c r="I79" i="5" s="1"/>
  <c r="I56" i="9"/>
  <c r="O12" i="9"/>
  <c r="I71" i="5" s="1"/>
  <c r="J24" i="7"/>
  <c r="I42" i="7"/>
  <c r="I49" i="7" s="1"/>
  <c r="J69" i="24"/>
  <c r="J20" i="24" s="1"/>
  <c r="J19" i="24" s="1"/>
  <c r="I43" i="24"/>
  <c r="I69" i="24" s="1"/>
  <c r="I65" i="5"/>
  <c r="I46" i="26"/>
  <c r="L101" i="9"/>
  <c r="J30" i="9" s="1"/>
  <c r="J29" i="9" s="1"/>
  <c r="K11" i="6" s="1"/>
  <c r="J101" i="9"/>
  <c r="K101" i="9"/>
  <c r="J27" i="9" s="1"/>
  <c r="J26" i="9" s="1"/>
  <c r="M101" i="9"/>
  <c r="J36" i="9" s="1"/>
  <c r="J35" i="9" s="1"/>
  <c r="I75" i="5"/>
  <c r="I44" i="23" l="1"/>
  <c r="I76" i="23" s="1"/>
  <c r="J18" i="21"/>
  <c r="J35" i="21" s="1"/>
  <c r="J13" i="6" s="1"/>
  <c r="J20" i="6" s="1"/>
  <c r="I144" i="26"/>
  <c r="J23" i="26"/>
  <c r="J22" i="26" s="1"/>
  <c r="J21" i="26" s="1"/>
  <c r="J38" i="26" s="1"/>
  <c r="L16" i="6"/>
  <c r="J17" i="25"/>
  <c r="J34" i="25" s="1"/>
  <c r="J16" i="6" s="1"/>
  <c r="L17" i="6"/>
  <c r="J18" i="24"/>
  <c r="J35" i="24" s="1"/>
  <c r="J17" i="6" s="1"/>
  <c r="J24" i="9"/>
  <c r="J23" i="9" s="1"/>
  <c r="I101" i="9"/>
  <c r="L12" i="6" l="1"/>
  <c r="J12" i="6"/>
  <c r="L11" i="6"/>
  <c r="J22" i="9"/>
  <c r="J39" i="9" s="1"/>
  <c r="J11" i="6" s="1"/>
  <c r="I50" i="9"/>
  <c r="K49" i="7" l="1"/>
  <c r="J22" i="7" s="1"/>
  <c r="J21" i="7" s="1"/>
  <c r="K74" i="1" l="1"/>
  <c r="J74" i="1"/>
  <c r="K57" i="1"/>
  <c r="J57" i="1"/>
  <c r="O12" i="1"/>
  <c r="I22" i="5" s="1"/>
  <c r="K46" i="1"/>
  <c r="J46" i="1"/>
  <c r="I74" i="1" l="1"/>
  <c r="L88" i="1"/>
  <c r="J29" i="1" s="1"/>
  <c r="J28" i="1" s="1"/>
  <c r="K9" i="6" s="1"/>
  <c r="J35" i="1"/>
  <c r="J34" i="1" s="1"/>
  <c r="K88" i="1"/>
  <c r="J26" i="1" s="1"/>
  <c r="J25" i="1" s="1"/>
  <c r="I46" i="1"/>
  <c r="J88" i="1"/>
  <c r="J23" i="1" s="1"/>
  <c r="J22" i="1" s="1"/>
  <c r="I88" i="1" l="1"/>
  <c r="L9" i="6"/>
  <c r="J21" i="1"/>
  <c r="J38" i="1" s="1"/>
  <c r="J9" i="6" s="1"/>
  <c r="J49" i="7"/>
  <c r="J19" i="7" s="1"/>
  <c r="J18" i="7" s="1"/>
  <c r="L10" i="6" l="1"/>
  <c r="J17" i="7"/>
  <c r="J34" i="7" s="1"/>
  <c r="J1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tc={B5CACBBD-9414-44AA-9E35-9AA06A1F5C67}</author>
    <author>tc={E8D8D243-DF3F-4EB9-B89B-C75E459233B8}</author>
    <author>tc={F0C2778F-D992-4482-A4E2-529F09D23E47}</author>
    <author>tc={28747345-5631-4211-B958-EB912E519F41}</author>
  </authors>
  <commentList>
    <comment ref="K14" authorId="0" shapeId="0" xr:uid="{00000000-0006-0000-0200-000001000000}">
      <text>
        <t>[Komentarų gija]
„Excel“ versija leidžia jums skaityti šią komentarų giją, tačiau visi jos taisymai bus pašalinti, jei failas atidaromas naudojant naujesnę „Excel“ versiją. Daugiau informacijos: https://go.microsoft.com/fwlink/?linkid=870924.
Komentaras:
    3/43=7</t>
      </text>
    </comment>
    <comment ref="O76" authorId="1" shapeId="0" xr:uid="{00000000-0006-0000-0200-000002000000}">
      <text>
        <t>[Komentarų gija]
„Excel“ versija leidžia jums skaityti šią komentarų giją, tačiau visi jos taisymai bus pašalinti, jei failas atidaromas naudojant naujesnę „Excel“ versiją. Daugiau informacijos: https://go.microsoft.com/fwlink/?linkid=870924.
Komentaras:
    (3-1+4)/(43-1)=14,3</t>
      </text>
    </comment>
    <comment ref="O82" authorId="2" shapeId="0" xr:uid="{00000000-0006-0000-0200-000003000000}">
      <text>
        <t>[Komentarų gija]
„Excel“ versija leidžia jums skaityti šią komentarų giją, tačiau visi jos taisymai bus pašalinti, jei failas atidaromas naudojant naujesnę „Excel“ versiją. Daugiau informacijos: https://go.microsoft.com/fwlink/?linkid=870924.
Komentaras:
    3/7*100=42,85</t>
      </text>
    </comment>
    <comment ref="O86" authorId="3" shapeId="0" xr:uid="{00000000-0006-0000-0200-000004000000}">
      <text>
        <t>[Komentarų gija]
„Excel“ versija leidžia jums skaityti šią komentarų giją, tačiau visi jos taisymai bus pašalinti, jei failas atidaromas naudojant naujesnę „Excel“ versiją. Daugiau informacijos: https://go.microsoft.com/fwlink/?linkid=870924.
Komentaras:
    1/7*100=14,28</t>
      </text>
    </comment>
  </commentList>
</comments>
</file>

<file path=xl/sharedStrings.xml><?xml version="1.0" encoding="utf-8"?>
<sst xmlns="http://schemas.openxmlformats.org/spreadsheetml/2006/main" count="3013" uniqueCount="694">
  <si>
    <t>II SKYRIUS</t>
  </si>
  <si>
    <t>REGIONO PLĖTROS TIKSLAI IR UŽDAVINIAI</t>
  </si>
  <si>
    <t>2 lentelė. Regiono plėtros tikslai ir uždaviniai</t>
  </si>
  <si>
    <t>Eil. Nr.</t>
  </si>
  <si>
    <t>Regiono plėtros tikslai ir uždaviniai</t>
  </si>
  <si>
    <t>Stebėsenos rodiklio tipas</t>
  </si>
  <si>
    <t>Stebėsenos rodikliai</t>
  </si>
  <si>
    <t xml:space="preserve">Teritorijos naudojimo privalomosios nuostatos </t>
  </si>
  <si>
    <t xml:space="preserve">Išankstinės sąlygos </t>
  </si>
  <si>
    <t>Tikslų ir uždavinių pavadinimai</t>
  </si>
  <si>
    <t>Tikslų ir uždavinių kodai</t>
  </si>
  <si>
    <t>Rodiklio pavadinimas (matavimo vienetai)</t>
  </si>
  <si>
    <t>Pradinė reikšmė (metai)</t>
  </si>
  <si>
    <t>Tarpinė siektina reikšmė (metai)</t>
  </si>
  <si>
    <t>Galutinė siektina reikšmė (metai)</t>
  </si>
  <si>
    <t>1.</t>
  </si>
  <si>
    <t>Gerinti viešųjų paslaugų kokybę ir prieinamumą</t>
  </si>
  <si>
    <t>LT021-01</t>
  </si>
  <si>
    <t>Poveikio</t>
  </si>
  <si>
    <t>Patenkintas socialinio būsto poreikis nuo tokią teisę turinčių asmenų (šeimų) skaičiaus | procentai</t>
  </si>
  <si>
    <t>52 
(2020)</t>
  </si>
  <si>
    <t>52
(2025)</t>
  </si>
  <si>
    <t>54
(2030)</t>
  </si>
  <si>
    <t>Socialines paslaugas gaunančių tikslinės grupės asmenų dalis nuo bendro su skurdo rizika ar socialine atskirtimi susiduriančių gyventojų skaičiaus | procentai</t>
  </si>
  <si>
    <t>15 
(2020)</t>
  </si>
  <si>
    <t>15 
(2025)</t>
  </si>
  <si>
    <t>24
(2030)</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</si>
  <si>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</si>
  <si>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Prevencinėmis priemonėmis išvengiamas mirtingumas (standartizuotas) | mirusiųjų skaičius 100 tūkst. gyventojų</t>
  </si>
  <si>
    <t>356 
(2020)</t>
  </si>
  <si>
    <t>356
(2025)</t>
  </si>
  <si>
    <t>330
(2030)</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</si>
  <si>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</si>
  <si>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3–5 metų vaikų, ugdomų švietimo įstaigose, dalis | procentai</t>
  </si>
  <si>
    <t>83
(2020)</t>
  </si>
  <si>
    <t>83
(2025)</t>
  </si>
  <si>
    <t>85
(2030)</t>
  </si>
  <si>
    <t>-</t>
  </si>
  <si>
    <t>Negalią turinčių mokinių, ugdomų įtraukiuoju būdu bendros paskirties švietimo įstaigose (bendrosiose klasėse), dalis | procentai</t>
  </si>
  <si>
    <t>49,2
(2020-2021)</t>
  </si>
  <si>
    <t>49,2
(2025)</t>
  </si>
  <si>
    <t>57
(2030)</t>
  </si>
  <si>
    <t>Neformaliojo vaikų švietimo galimybėmis pasinaudojusių mokinių dalis (išskyrus ikimokykliniame ir priešmokykliniame ugdyme dalyvaujančius vaikus) | procentai</t>
  </si>
  <si>
    <t>69 
(2019)</t>
  </si>
  <si>
    <t>69
(2025)</t>
  </si>
  <si>
    <t>71
(2030)</t>
  </si>
  <si>
    <t>1.1.</t>
  </si>
  <si>
    <t>Sudaryti palankias sąlygas teikti kokybiškas ir prieinamas švietimo paslaugas</t>
  </si>
  <si>
    <t>LT021-01-01</t>
  </si>
  <si>
    <t>Rezultato</t>
  </si>
  <si>
    <t>Naujos arba modernizuotos švietimo infrastruktūros naudotojų skaičius per metus | naudotojai per metus</t>
  </si>
  <si>
    <t>(2022)</t>
  </si>
  <si>
    <t>(2024)</t>
  </si>
  <si>
    <t>(2029)</t>
  </si>
  <si>
    <t>Naujos arba modernizuotos vaikų priežiūros infrastruktūros naudotojų skaičius per metus | naudotojai per metus</t>
  </si>
  <si>
    <t>Mokyklų, kuriose buvo įdiegtos universalaus dizaino ir kitos inžinerinės priemonės, aplinką pritaikant asmenims turintiems negalią, dalis nuo visų mokyklų | procentas</t>
  </si>
  <si>
    <t>Mokinių besinaudojančių sukurta visos dienos mokyklos infrastruktūra skaičius | asmenys per metus</t>
  </si>
  <si>
    <t xml:space="preserve">1.2. </t>
  </si>
  <si>
    <t>Padidinti sveikatos priežiūros ir socialinių paslaugų prieinamumą ir įvairovę, patenkinti aprūpinimo socialiniu būstu poreikį</t>
  </si>
  <si>
    <t>LT021-01-02</t>
  </si>
  <si>
    <t>Naujų arba modernizuotų socialinių būstų naudotojų skaičius per metus | naudotojai per metus</t>
  </si>
  <si>
    <t>Asmenų, turinčių intelekto ir (ar) psichikos negalią, gavusių paslaugas naujoje ar modernizuotoje infrastruktūroje skaičius per metus | asmenys per metus</t>
  </si>
  <si>
    <t>(2023)</t>
  </si>
  <si>
    <t>Socialiai pažeidžiamų, socialinę riziką (atskirtį) patiriančių asmenų, gavusių paslaugas naujoje ar modernizuotoje infrastruktūroje skaičius per metus | asmenys per metus</t>
  </si>
  <si>
    <t>Naujos arba modernizuotos socialinės rūpybos infrastruktūros naudotojų skaičius per metus | naudotojai per metus</t>
  </si>
  <si>
    <t>Asmenų po dalyvavimo veiklose, pagerinusių sveikatos raštingumo kompetenciją, dalis | procentai</t>
  </si>
  <si>
    <t>Asmenų, palankiai vertinančių visuomenės sveikatos priežiūros paslaugų kokybę, dalis | procentai</t>
  </si>
  <si>
    <t>2.</t>
  </si>
  <si>
    <t>Gerinti gyvenamosios aplinkos tvarumą</t>
  </si>
  <si>
    <t>LT021-02</t>
  </si>
  <si>
    <t>Kompaktiško miesto principai Bendrojo plano tekstinės dalies 25 p., 58 p., 66.3 p., 66.7 p., 283 p., 285 p., 323 p., 335., 336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</si>
  <si>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</si>
  <si>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Gyventojų, aprūpinamų geriamojo vandens tiekimo paslaugomis, dalis, palyginti su visais gyventojais | procentai</t>
  </si>
  <si>
    <t>70,8
(2020)</t>
  </si>
  <si>
    <t>70,8
(2025)</t>
  </si>
  <si>
    <t>75
(2030)</t>
  </si>
  <si>
    <t>Projekto veiklų atitiktis geriamojo vandens tiekimo ir nuotekų tvarkymo infrastruktūros plėtros planui.</t>
  </si>
  <si>
    <t>Gyventojų, aprūpinamų centralizuotai teikiamomis nuotekų tvarkymo paslaugomis, dalis, palyginti su visais gyventojais | procentai</t>
  </si>
  <si>
    <t>65,3
(2020)</t>
  </si>
  <si>
    <t>65,3
(2025)</t>
  </si>
  <si>
    <t>70
(2030)</t>
  </si>
  <si>
    <t>Sąvartynuose šalinamų komunalinių atliekų dalis | procentai</t>
  </si>
  <si>
    <t>12
(2020)</t>
  </si>
  <si>
    <t>12
(2025)</t>
  </si>
  <si>
    <t>11
(2030)</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</si>
  <si>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</si>
  <si>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</si>
  <si>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70 
(2020)</t>
  </si>
  <si>
    <t>70
(2025)</t>
  </si>
  <si>
    <t xml:space="preserve">2.1. </t>
  </si>
  <si>
    <t>Išvystyti susisiekimo sistemos elementus darniam judumui</t>
  </si>
  <si>
    <t>LT021-02-01</t>
  </si>
  <si>
    <t>Dviračiams skirtos infrastruktūros naudotojų skaičius per metus | naudotojai per metus</t>
  </si>
  <si>
    <t>2.2.</t>
  </si>
  <si>
    <t xml:space="preserve">Sudaryti sąlygas gerinti aplinkos ir gyvenimo kokybę </t>
  </si>
  <si>
    <t>LT021-02-02</t>
  </si>
  <si>
    <t>Gyventojai, prisijungę prie patobulintų viešojo vandens tiekimo sistemų | asmenys</t>
  </si>
  <si>
    <t>Gyventojai, prisijungę bent prie antrinių viešojo nuotekų valymo įrenginių | asmenys</t>
  </si>
  <si>
    <t>Surinktos atskirai išrūšiuotos atliekos | tonos per metus</t>
  </si>
  <si>
    <t>0 
(2023)</t>
  </si>
  <si>
    <t>3.</t>
  </si>
  <si>
    <t>Stiprinti regiono konkurencinį pranašumą</t>
  </si>
  <si>
    <t>LT021-03</t>
  </si>
  <si>
    <t>Gyventojų užimtumo lygis (15–64 metų) | procentai</t>
  </si>
  <si>
    <t>66,9
(2020)</t>
  </si>
  <si>
    <t>68,3
(2025)</t>
  </si>
  <si>
    <t>70,9
(2030)</t>
  </si>
  <si>
    <t>Partnerystės urbanistinėje sistemoje 
Bendrojo plano tekstinės dalies 90 p., 97.2 p., 113-117 p., 141 p., 171 p., 181 p., 185 p., 189 p., 191 p., 199.1 p., 203.1 p., 203.3 p., 293 p., 428.4 p., 498 p., 538.3 p., 542 p.
Bendrojo plano brėžinys „Regionai 2030“, Bendrojo plano  konkretizuotų sprendinių brėžinys „Kultūros politika ir rekreacija“</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</si>
  <si>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</si>
  <si>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Pridėtinė vertė gamybos sąnaudomis pagal veiklos vykdymo vietą (nefinansinių įmonių), tenkanti vienam dirbančiajam per metus | tūkst. Eur</t>
  </si>
  <si>
    <t>14,9
(2019)</t>
  </si>
  <si>
    <t>17,6
(2025)</t>
  </si>
  <si>
    <t>24,4
(2030)</t>
  </si>
  <si>
    <t>Asmenys, patiriantys skurdo riziką ar socialinę atskirtį | procentai</t>
  </si>
  <si>
    <t>20,9
(2020)</t>
  </si>
  <si>
    <t>19,5
(2025)</t>
  </si>
  <si>
    <t>15,6
(2030)</t>
  </si>
  <si>
    <t>3.1.</t>
  </si>
  <si>
    <t>Užtikrinti tolygią ekonominių, kultūros bei turizmo infrastruktūros ir paslaugų plėtrą bei įvairovę</t>
  </si>
  <si>
    <t>LT021-03-01</t>
  </si>
  <si>
    <t>Sukurtos arba atkurtos teritorijos, naudojamos ekonominei, reakreacinei ar turizmo paskirčiai | hektarai</t>
  </si>
  <si>
    <t>Metinis konsoliduotų viešųjų paslaugų vartotojų skaičius | vartotojai per metus</t>
  </si>
  <si>
    <t>0</t>
  </si>
  <si>
    <t xml:space="preserve">3.2. </t>
  </si>
  <si>
    <t>Sudaryti sąlygas regiono centro vystymuisi</t>
  </si>
  <si>
    <t>LT021-03-02</t>
  </si>
  <si>
    <t>Sukurtos arba atkurtos teritorijos, naudojamos ekonominei veiklai | hektarai</t>
  </si>
  <si>
    <t>Rekultivuota žemė, naudojama žaliesiems plotams, socialiniams būstams, ekonominei arba kitai paskirčiai | hektarai</t>
  </si>
  <si>
    <t>Sukurtos arba atkurtos teritorijos, naudojamos ekonominei, rekreacinei ar turizmo paskirčiai | hektarai</t>
  </si>
  <si>
    <t>(27)</t>
  </si>
  <si>
    <t>2024-2029 m. Alytaus regiono funkcinės zonos strategijos (toliau – FZ strategija) 1.2.5. veiksmo, kuris prisidės prie Investicijų programos 4 prioriteto 4.6 uždavinio įgyvendinimo, rodiklis. Rodiklis bus siekiamas iš veiksmo vykdytojo nuosavų lėšų. Rodiklis yra perkeltas iš FZ strategijos, siekiant užtikrinti FZ strategijos rodiklių stebėseną. Rodiklio kodas- LT021-03-01-R-01.</t>
  </si>
  <si>
    <t>III SKYRIUS</t>
  </si>
  <si>
    <t>REGIONO PLĖTROS PLANO PAŽANGOS PRIEMONĖS</t>
  </si>
  <si>
    <t>3 lentelė. Pažangos priemonių suvestinė</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</si>
  <si>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</si>
  <si>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</si>
  <si>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</si>
  <si>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</si>
  <si>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</si>
  <si>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</si>
  <si>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</si>
  <si>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</si>
  <si>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</si>
  <si>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</si>
  <si>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finansinės paramos lėšos</t>
  </si>
  <si>
    <t>Iš jų: Lietuvos Respublikos valstybės biudžeto lėšos</t>
  </si>
  <si>
    <t>Ugdymo prieinamumo didinimas, įvairialypio švietimo plėtra</t>
  </si>
  <si>
    <t>LT021-01-01-01</t>
  </si>
  <si>
    <t>1.1. uždavinys</t>
  </si>
  <si>
    <t>3.1. uždavinys;
3.2. uždavinys</t>
  </si>
  <si>
    <t xml:space="preserve"> - </t>
  </si>
  <si>
    <t>Darnus vystymasis (toliau – DV);
Lygios galimybės visiems (toliau – LGV)</t>
  </si>
  <si>
    <t xml:space="preserve">Alytaus regiono plėtros taryba (toliau – ARPT) </t>
  </si>
  <si>
    <t>Darnaus judumo skatinimas regiono miestuose</t>
  </si>
  <si>
    <t>LT021-02-01-02</t>
  </si>
  <si>
    <t xml:space="preserve">2.1. uždavinys </t>
  </si>
  <si>
    <t>DV; 
LGV</t>
  </si>
  <si>
    <t>ARPT</t>
  </si>
  <si>
    <t xml:space="preserve">Alytaus miesto tvari plėtra </t>
  </si>
  <si>
    <t>LT021-03-02-03</t>
  </si>
  <si>
    <t>3.2. uždavinys</t>
  </si>
  <si>
    <t>3.1. uždavinys
1.1.uždavinys
1.2. uždavinys
2.1. uždavinys
2.2. uždavinys</t>
  </si>
  <si>
    <t>4.</t>
  </si>
  <si>
    <t>Darni regiono ekonominė plėtra, viešųjų paslaugų prieinamumo gerinimas</t>
  </si>
  <si>
    <t>LT021-03-01-04</t>
  </si>
  <si>
    <t>3.1. uždavinys</t>
  </si>
  <si>
    <t>3.2. uždavinys
2.1. uždavinys
1.1. uždavinys</t>
  </si>
  <si>
    <t>5.</t>
  </si>
  <si>
    <t>Socialinio būsto fondo plėtra</t>
  </si>
  <si>
    <t>LT021-01-02-05</t>
  </si>
  <si>
    <t>1.2. uždavinys</t>
  </si>
  <si>
    <t>6.</t>
  </si>
  <si>
    <t>Socialinių paslaugų ir infrastruktūros plėtra</t>
  </si>
  <si>
    <t>LT021-01-02-06</t>
  </si>
  <si>
    <t>7.</t>
  </si>
  <si>
    <t>Visuomenės sveikatos paslaugų prieinamumo gerinimas</t>
  </si>
  <si>
    <t>LT021-01-02-07</t>
  </si>
  <si>
    <t>8.</t>
  </si>
  <si>
    <t>Rūšiuojamų atliekų surinkimo skatinimas</t>
  </si>
  <si>
    <t>LT021-02-02-08</t>
  </si>
  <si>
    <t>2.2. uždavinys</t>
  </si>
  <si>
    <t>9.</t>
  </si>
  <si>
    <t>Vandens tiekimo ir nuotekų tvarkymo paslaugų prieinamumo didinimas</t>
  </si>
  <si>
    <t>LT021-02-02-09</t>
  </si>
  <si>
    <t xml:space="preserve">  </t>
  </si>
  <si>
    <t>IV SKYRIUS</t>
  </si>
  <si>
    <t>PAŽANGOS PRIEMONIŲ APRAŠAS</t>
  </si>
  <si>
    <t>I SKIRSNIS</t>
  </si>
  <si>
    <t>LT021-01-01-01 UGDYMO PRIEINAMUMO DIDINIMAS, ĮVAIRIALYPIO ŠVIETIMO PLĖTRA</t>
  </si>
  <si>
    <t>4 lentelė. Pažangos priemonės įgyvendinimo rezultato rodikliai</t>
  </si>
  <si>
    <t>Rodiklio kodas</t>
  </si>
  <si>
    <t>Rodiklio pavadinimas (matavimo vienetas)</t>
  </si>
  <si>
    <t>Pradinė rodiklio reikšmė (2022)</t>
  </si>
  <si>
    <t>Siektinos rodiklio reikšmės</t>
  </si>
  <si>
    <t>Tarpinė siektina reikšmė (2024)</t>
  </si>
  <si>
    <t>Galutinė siektina reikšmė (2029)</t>
  </si>
  <si>
    <t xml:space="preserve">1. </t>
  </si>
  <si>
    <t>R.B.2.2070</t>
  </si>
  <si>
    <t>R.B.2.2071</t>
  </si>
  <si>
    <t>(28)</t>
  </si>
  <si>
    <t>R.S.2.3026</t>
  </si>
  <si>
    <t>R.S.2.3027</t>
  </si>
  <si>
    <t>Varėnos „Ryto“ progimnazija dalyvaus 2.1.4. ir 3.1.2. projekto veiklose, kuriose 2 kartus nurodyti šios progimnazijos duomenys, skaičiuojant rodiklį R.B.2.2071 (529 naudotojai per metus). Siekiant nedubliuoti duomenų, skaičiuojant suminę R.B.2.2071 reikšmę, Varėnos „Ryto“ progimnazijos duomenys įskaičiuoti 1 kartą.</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</si>
  <si>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</si>
  <si>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</si>
  <si>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</si>
  <si>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</si>
  <si>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</si>
  <si>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1.1.1. lėšų pavadinimas ir finansavimo šaltinio kodas</t>
  </si>
  <si>
    <t xml:space="preserve"> ...</t>
  </si>
  <si>
    <t>1.2. Europos Sąjungos (toliau – ES) ir kitos tarptautinės finansinės paramos bendrojo finansavimo lėšos</t>
  </si>
  <si>
    <t>1.2.1. lėšų pavadinimas ir finansavimo šaltinio kodas</t>
  </si>
  <si>
    <t>...</t>
  </si>
  <si>
    <t>1.3. ES ir kitos tarptautinės finansinės paramos lėšos</t>
  </si>
  <si>
    <t>1.3.1.lėšų pavadinimas ir finansavimo šaltinio kodas (1.3.2.8.1.)</t>
  </si>
  <si>
    <t>1.4. Tikslinės paskirties valstybės biudžeto lėšos</t>
  </si>
  <si>
    <t>1.4.1. lėšų pavadinimas ir finansavimo šaltinio kodas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</si>
  <si>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</si>
  <si>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</si>
  <si>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</si>
  <si>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</si>
  <si>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</si>
  <si>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</si>
  <si>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</si>
  <si>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</si>
  <si>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</si>
  <si>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</si>
  <si>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</si>
  <si>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</si>
  <si>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</si>
  <si>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</si>
  <si>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</si>
  <si>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</si>
  <si>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</si>
  <si>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</si>
  <si>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</si>
  <si>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(2029)</t>
  </si>
  <si>
    <t>Valstybės biudžeto lėšos</t>
  </si>
  <si>
    <t>ES ir kitos tarptautinės finansinės paramos bendrojo finansavimo lėšos</t>
  </si>
  <si>
    <t>ES ir kitos tarptautinės finansinės paramos lėšos</t>
  </si>
  <si>
    <t xml:space="preserve">1. Ikimokyklinio ugdymo vietų įkūrimas </t>
  </si>
  <si>
    <t>I</t>
  </si>
  <si>
    <t>Savivaldybių administracijos</t>
  </si>
  <si>
    <t>Savivaldybių švietimo įstaigos</t>
  </si>
  <si>
    <t>Planavimas</t>
  </si>
  <si>
    <t>Taip
DV;
LGV</t>
  </si>
  <si>
    <t>Dotacija</t>
  </si>
  <si>
    <t>R.B.2.2070
Naujos arba modernizuotos vaikų priežiūros infrastruktūros naudotojų skaičius per metus | naudotojai per metus</t>
  </si>
  <si>
    <t>2029 m. III ketv.</t>
  </si>
  <si>
    <t>P.B.2.0066
Naujos arba modernizuotos vaikų priežiūros infrastruktūros mokymo klasių talpumas, asmenys</t>
  </si>
  <si>
    <t>P.S.2.1024
Sukurtų naujų ikimokyklinio ugdymo vietų skaičius | skaičius</t>
  </si>
  <si>
    <t>1.1. Poveiklė neišskiriama</t>
  </si>
  <si>
    <t>1.1.1. Ikimokyklinio ugdymo vietų plėtra Alytaus rajone</t>
  </si>
  <si>
    <t xml:space="preserve">Alytaus rajono savivaldybės administracija </t>
  </si>
  <si>
    <t xml:space="preserve">Alytaus r. Daugų Vlado Mirono gimnazija </t>
  </si>
  <si>
    <t>2024 m. III ketv.</t>
  </si>
  <si>
    <t>2027 m. III ketv.</t>
  </si>
  <si>
    <t xml:space="preserve"> </t>
  </si>
  <si>
    <t>Druskininkų savivaldybės administracija</t>
  </si>
  <si>
    <t>2026 m. I ketv.</t>
  </si>
  <si>
    <t>1.1.3. Ikimokyklinio ugdymo grupių plėtra Lazdijų rajono savivaldybėje</t>
  </si>
  <si>
    <t>Lazdijų rajono savivaldybės administracija</t>
  </si>
  <si>
    <t>Lazdijų mokykla – darželis „Vyturėlis“, Lazdijų r. Seirijų Antano Žmuidzinavičiaus gimnazija, Lazdijų r. Veisiejų Sigito Gedos gimnazija</t>
  </si>
  <si>
    <t>2024 m. II ketv.</t>
  </si>
  <si>
    <t>2027 m. II ketv.</t>
  </si>
  <si>
    <t xml:space="preserve">2. Visos dienos mokyklos erdvių sukūrimas </t>
  </si>
  <si>
    <t>R.B.2.2071
Naujos arba modernizuotos švietimo infrastruktūros naudotojų skaičius per metus | naudotojai per metus</t>
  </si>
  <si>
    <t>P.B.2.0067
Naujos arba modernizuotos švietimo infrastruktūros mokymo klasių talpumas | asmenys</t>
  </si>
  <si>
    <t>R.S.2.3027
Mokinių, kurie naudojasi sukurta visos dienos mokyklos infrastruktūra, skaičius | asmenys per metus</t>
  </si>
  <si>
    <t>2.1. Poveiklė neišskiriama</t>
  </si>
  <si>
    <t>Alytaus r. Daugų Vlado Mirono gimnazija</t>
  </si>
  <si>
    <t>2.1.2. Visos dienos mokyklos įkūrimas Druskininkų „Atgimimo“ mokykloje</t>
  </si>
  <si>
    <t xml:space="preserve">Druskininkų „Atgimimo“ mokykla </t>
  </si>
  <si>
    <t>2029 m. I ketv.</t>
  </si>
  <si>
    <t>2.1.3. Visos dienos mokyklos įkūrimas Lazdijų rajono savivaldybėje</t>
  </si>
  <si>
    <t>Lazdijų mokykla-darželis "Kregždutė", Lazdijų r. Seirijų Antano Žmuidzinavičiaus gimnazija,
Lazdijų mokykla – darželis „Vyturėlis“</t>
  </si>
  <si>
    <t>2.1.4. (30) Galimybių naudotis įtraukiomis ir kokybiškomis švietimo paslaugomis didinimas Varėnos rajono savivaldybėje</t>
  </si>
  <si>
    <t>Varėnos rajono savivaldybės administracija</t>
  </si>
  <si>
    <t>Varėnos „Ryto“ progimnazija, Varėnos r. Senosios Varėnos Andriaus Ryliškio pagrindinė mokykla</t>
  </si>
  <si>
    <t>2025 m. III ketv.</t>
  </si>
  <si>
    <t>3. Universalaus dizaino elementų įdiegimas</t>
  </si>
  <si>
    <t>R.S.2.3026
Mokyklų, kuriose buvo įdiegtos universalaus dizaino ir kitos inžinerinės priemonės, aplinką pritaikant asmenims, turintiems negalią, dalis nuo visų mokyklų | procentas</t>
  </si>
  <si>
    <t>P.S.2.1025
Mokyklos, kuriose buvo įdiegtos universalaus dizaino ir kitos inžinerinės priemonės pritaikant aplinką asmenims, turintiems negalią | skaičius</t>
  </si>
  <si>
    <t>3.1. Poveiklė neišskiriama</t>
  </si>
  <si>
    <t>Alytaus r. Simno gimnazija</t>
  </si>
  <si>
    <t>3.1.2. Galimybių naudotis įtraukiomis ir kokybiškomis švietimo paslaugomis didinimas Varėnos rajono savivaldybėje</t>
  </si>
  <si>
    <t>Varėnos „Ąžuolo“ gimnazija, Varėnos „Ryto“ progimnazija, Varėnos rajono Merkinės Vinco Krėvės gimnazija</t>
  </si>
  <si>
    <t>Iš viso pažangos priemonės veikloms:</t>
  </si>
  <si>
    <t>(29)</t>
  </si>
  <si>
    <t>2.1.1. ir 3.1.1. projektai bus teikiami Alytaus rajono savivaldybės administracijos su vienu projektų įgyvendinimo planu.</t>
  </si>
  <si>
    <t>(30)</t>
  </si>
  <si>
    <t>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</si>
  <si>
    <t>Pastaba.</t>
  </si>
  <si>
    <t>Pareiškėjas (projekto vykdytojas) gali prisidėti prie projekto finansavimo mažesne kitų lėšų suma, nei numatyta lentelės 12 stulpelyje, jeigu ir esant mažesnei kitų lėšų sumai projektas atitinka Regioninės pažangos priemonės Nr. 12-003-03-01-23 (RE) „Padidinti ugdymo prieinamumą atskirtį patiriantiems vaikams“ finansavimo gairėse, patvirtintose Lietuvos Respublikos švietimo, mokslo ir sporto ministro 2022 m. rugsėjo 30 d. įsakymu Nr. V-1542 „Dėl regioninės pažangos priemonės Nr. 12-003-03-01-23 (RE) „Padidinti ugdymo prieinamumą atskirtį patiriantiems vaikams“ finansavimo gairių patvirtinimo“ ir Regioninės pažangos priemonės Nr. 12-003-03-02-17 (RE) „Plėtoti įvairialypį švietimą vykdant visos dienos mokyklų veiklą“ finansavimo gairėse, patvirtintose Lietuvos Respublikos švietimo, mokslo ir sporto ministro 2022 m. spalio 13 d. įsakymu Nr. V-1637 „Dėl regioninės pažangos priemonės Nr. 12-003-03-02-17 (RE) „Plėtoti įvairialypį švietimą vykdant visos dienos mokyklų veiklą“ finansavimo gairių patvirtinimo“, nustatytus reikalavimus dėl didžiausios galimos projekto išlaidų finansuojamosios dalies.</t>
  </si>
  <si>
    <t>7 lentelė. Pažangos priemonės specialieji projektų atrankos kriterijai</t>
  </si>
  <si>
    <t>Specialieji projektų atrankos kriterijai</t>
  </si>
  <si>
    <t>Pažangos priemonės veikla (-os)</t>
  </si>
  <si>
    <t xml:space="preserve">Atitikties specialiajam projektų atrankos kriterijui vertinimo aspektai </t>
  </si>
  <si>
    <t>Nenustatyta</t>
  </si>
  <si>
    <t>8 lentelė. Pažangos priemonės prioritetiniai projektų atrankos kriterijai</t>
  </si>
  <si>
    <t>Prioritetinis projektų atrankos kriterijus</t>
  </si>
  <si>
    <t xml:space="preserve">Atitikties prioritetiniam projektų atrankos kriterijui vertinimo aspektai </t>
  </si>
  <si>
    <t>9 lentelė. Reikalavimai projektams</t>
  </si>
  <si>
    <t>Veikla (-os) ir (ar) poveiklė (-ės), kurios projektams taikomas reikalavimas</t>
  </si>
  <si>
    <t>Reikalavimai projektams</t>
  </si>
  <si>
    <t>1 veikla „Ikimokyklinio ugdymo vietų įkūrimas“</t>
  </si>
  <si>
    <t>Įgyvendinami projektai turi atitikti regioninės pažangos priemonės Nr. 12-003-03-01-23 (RE) „Padidinti ugdymo prieinamumą atskirtį patiriantiems vaikams“ finansavimo gairių, patvirtintų Lietuvos Respublikos švietimo, mokslo ir sporto ministro 2022 m. rugsėjo 30 d. įsakymu Nr. V-1542 „Dėl regioninės pažangos priemonės Nr. 12-003-03-01-23 (RE) „Padidinti ugdymo prieinamumą atskirtį patiriantiems vaikams“ finansavimo gairių patvirtinimo“ reikalavimus.
Papildomi reikalavimai projektams nenustatomi.</t>
  </si>
  <si>
    <t>2 veikla „Visos dienos mokyklos erdvių sukūrimas“</t>
  </si>
  <si>
    <t>Įgyvendinami projektai turi atitikti regioninės pažangos priemonės Nr. 12-003-03-02-17 (RE) „Plėtoti įvairialypį švietimą vykdant visos dienos mokyklų veiklą“ finansavimo gairių, patvirtintų Lietuvos Respublikos švietimo, mokslo ir sporto ministro 2022 m. spalio 13 d. įsakymu Nr. V-1637 „Dėl regioninės pažangos priemonės Nr. 12-003-03-02-17 (RE) „Plėtoti įvairialypį švietimą vykdant visos dienos mokyklų veiklą“ finansavimo gairių patvirtinimo“ reikalavimus.
Papildomi reikalavimai projektams nenustatomi.</t>
  </si>
  <si>
    <t>3 veikla „Universalaus dizaino elementų įrengimas“</t>
  </si>
  <si>
    <t>10 lentelė. Kiti reikalavimai dėl pažangos priemonės įgyvendinimo</t>
  </si>
  <si>
    <t>Reikalavimai</t>
  </si>
  <si>
    <t>Vadovaujantis 2021–2027 metų Europos Sąjungos fondų investicijų programos ir ekonomikos gaivinimo ir atsparumo didinimo plano „Naujos kartos Lietuva“ administravimo taisyklių, patvirtintų Lietuvos Respublikos finansų ministro 2022 m. birželio 22 d. įsakymu Nr. 1K-237 „Dėl 2021-2027 metų Europos Sąjungos fondų investicijų programos ir Ekonomikos gaivinimo ir atsparumo didinimo plano "Naujos kartos Lietuva" įgyvendinimo“, 118.3 papunkčiu, kai rengiamas projekto įgyvendinimo planas (toliau – PĮP) neatitinka 9 lentelėje nustatytų reikalavimų projektui, regiono plėtros planą administruojančioji institucija gali priimti planavimo būdu atrenkamų projektų PĮP, pateiktus po kvietime teikti PĮP (toliau – Kvietimas) nustatyto PĮP pateikimo termino pabaigos, bet ne vėliau kaip per 3 mėn. nuo Kvietime nustatyto PĮP pateikimo termino pabaigos.</t>
  </si>
  <si>
    <t>II SKIRSNIS</t>
  </si>
  <si>
    <t>LT021-02-01-02 DARNAUS JUDUMO SKATINIMAS REGIONO MIESTUOSE</t>
  </si>
  <si>
    <t>R.B.2.2064</t>
  </si>
  <si>
    <t>Rodiklio kodas, pavadinimas ir matavimo vienetai*</t>
  </si>
  <si>
    <t>Siektina rodiklio reikšmė (2029)</t>
  </si>
  <si>
    <t>1. Darnaus judumo priemonių diegimas</t>
  </si>
  <si>
    <t>R.B.2.2064 
Dviračiams skirtos infrastruktūros naudotojų skaičius per metus | naudotojai  per metus</t>
  </si>
  <si>
    <t>2028 m. I ketv.</t>
  </si>
  <si>
    <t>P.B.2.0058 
Dviračiams skirta infrastruktūra, kuriai suteikta parama | kilometrai</t>
  </si>
  <si>
    <t xml:space="preserve">1.1.1. Darnaus judumo priemonių diegimas Alytaus mieste (II etapas) FZ (31) </t>
  </si>
  <si>
    <t xml:space="preserve">Alytaus miesto savivaldybės administracija </t>
  </si>
  <si>
    <t>2025 m. I ketv.</t>
  </si>
  <si>
    <t>2027 m. I ketv.</t>
  </si>
  <si>
    <t>1.1.2. Subalansuotos darnaus judumo sistemos plėtra FZ</t>
  </si>
  <si>
    <t>(31)</t>
  </si>
  <si>
    <t>Projektas integruotas į 2024-2029 m. Alytaus regiono funkcinės zonos strategiją.</t>
  </si>
  <si>
    <t>Pareiškėjas (projekto vykdytojas) gali prisidėti prie projekto finansavimo mažesne kitų lėšų suma, nei numatyta lentelės 12 stulpelyje, jeigu ir esant mažesnei kitų lėšų sumai projektas atitinka Regioninės pažangos priemonės Nr. 10-001-06-01-03 (RE) „Skatinti darnų judumą miestuose“ finansavimo gairėse, patvirtintose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nustatytus reikalavimus dėl didžiausios galimos projekto išlaidų finansuojamosios dalies.</t>
  </si>
  <si>
    <t>1 veikla „Darnaus judumo priemonių diegimas“</t>
  </si>
  <si>
    <t>Įgyvendinami projektai turi atitikti regioninės pažangos priemonės Nr. 10-001-06-01-03 (RE) „Skatinti darnų judumą miestuose“ finansavimo gairių, patvirtintų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reikalavimus.
Papildomi reikalavimai projektams nenustatomi.</t>
  </si>
  <si>
    <t>III SKIRSNIS</t>
  </si>
  <si>
    <t>LT021-03-02-03 ALYTAUS MIESTO TVARI PLĖTRA (32)</t>
  </si>
  <si>
    <t>R.S.2.3038</t>
  </si>
  <si>
    <t>R.B.2.2052</t>
  </si>
  <si>
    <t>R.S.2.3039</t>
  </si>
  <si>
    <t>R.N.2.5720</t>
  </si>
  <si>
    <t>(32)</t>
  </si>
  <si>
    <t>Pažangos priemonės LT021-03-02-03 „Alytaus miesto tvari plėtra“ projektais įgyvendinama 2023-2029 m. Alytaus miesto tvarios plėtros strategija.</t>
  </si>
  <si>
    <t>1.1.1. lėšų pavadinimas ir finansavimo šaltinio kodas (1.1.1.1.2)</t>
  </si>
  <si>
    <t>1. Viešųjų paslaugų prieinamumo pagerinimas</t>
  </si>
  <si>
    <t>R.S.2.3039
Metinis konsoliduotų viešųjų paslaugų vartotojų skaičius | vartotojai per metus</t>
  </si>
  <si>
    <t>P.B.2.0076
Integruoti teritorinio vystymo projektai | projektai</t>
  </si>
  <si>
    <t>1.1.1. Alytaus miesto bendrojo ugdymo mokyklų paslaugų prieinamumo didinimas</t>
  </si>
  <si>
    <t>2026 m. IV ketv.</t>
  </si>
  <si>
    <t>1.1.2. VšĮ Alytaus sporto ir rekreacijos centro teikiamų paslaugų plėtra</t>
  </si>
  <si>
    <t>2024 m. IV ketv.</t>
  </si>
  <si>
    <t>1.1.3. Ikimokyklinio ugdymo sąlygų gerinimas ir prieinamumo didinimas</t>
  </si>
  <si>
    <t>2. Palankios aplinkos verslo plėtrai kūrimas ir vystymas</t>
  </si>
  <si>
    <t>R.S.2.3038
Sukurtos arba atkurtos teritorijos, naudojamos ekonominei veiklai | hektarai</t>
  </si>
  <si>
    <t>2.1.1. Pirmojo Alytaus pramonės zonos infrastruktūros plėtra ir pritaikymas pakitusiems verslo poreikiams FZ</t>
  </si>
  <si>
    <t>2027 m. IV ketv.</t>
  </si>
  <si>
    <t>2.1.2. Alytaus pramoninių ir komercinių teritorijų, skirtų investicijoms pritraukti, plėtra FZ</t>
  </si>
  <si>
    <t>2.1.3. Alytaus A. Jonyno ir Audėjų gatvių komercinės teritorijos infrastruktūros įrengimas FZ</t>
  </si>
  <si>
    <t>2.1.4. Alytaus pramonės parko funkcionalumo didinimas FZ</t>
  </si>
  <si>
    <t>2.1.5. Neteko galios nuo 2024 m. gruodžio 18 d. (33)</t>
  </si>
  <si>
    <t>2.1.6. Verslo plėtros skatinimas FZ</t>
  </si>
  <si>
    <t>3. Tvarios aplinkos užtikrinimas</t>
  </si>
  <si>
    <t>R.B.2.2052
Rekultivuota žemė, naudojama žaliesiems plotams, socialiniams būstams, ekonominei arba kitai paskirčiai | hektarai</t>
  </si>
  <si>
    <t>R.N.2.5720
Sukurtos arba atkurtos teritorijos, naudojamos ekonominei, rekreacinei ar turizmo paskirčiai | hektarai</t>
  </si>
  <si>
    <t>P.B.2.0114
Atviros erdvės, sukurtos arba atkurtos miestų teritorijose | kvadratiniai metrai</t>
  </si>
  <si>
    <t>3.1.1. Nemuno pakrantės teritorijos funkcionalumo didinimas</t>
  </si>
  <si>
    <t>2028 m. IV ketv.</t>
  </si>
  <si>
    <t>3.1.2. Alytaus Jaunimo parko ir aplinkinės teritorijos atgaivinimas</t>
  </si>
  <si>
    <t>3.1.3. Alytaus Vidzgirio mikrorajono viešųjų erdvių humanizavimas</t>
  </si>
  <si>
    <t>3.1.4. Alytaus miesto centrinės dalies viešosios infrastruktūros funkcionalumo didinimas</t>
  </si>
  <si>
    <t>3.1.5. Alytaus Sveikatos tako teritorijos ir prieigų (Kepyklos g.) atgaivinimas</t>
  </si>
  <si>
    <t>3.1.6. Viešojo transporto paslaugų valdymo technologijų modernizavimas FZ</t>
  </si>
  <si>
    <t>4. Darnaus judumo priemonių diegimas</t>
  </si>
  <si>
    <t>R.B.2.2064
Dviračiams skirtos infrastruktūros naudotojų skaičius per metus | naudotojai per metus</t>
  </si>
  <si>
    <t>P.B.2.0058
Dviračiams skirta infrastruktūra, kuriai suteikta parama | kilometrai</t>
  </si>
  <si>
    <t>P.S.2.1035
Įgyvendintos darnaus judumo priemonės | projektai</t>
  </si>
  <si>
    <t>4.1. Poveiklė neišskiriama</t>
  </si>
  <si>
    <t>4.1.1. Alytaus dviračių ir pėsčiųjų takų plėtra FZ</t>
  </si>
  <si>
    <t>2025 m. II ketv.</t>
  </si>
  <si>
    <t>4.1.2. Viešojo transporto infrastruktūros modernizavimas FZ</t>
  </si>
  <si>
    <t>(33)</t>
  </si>
  <si>
    <t>Vadovaujantis VšĮ „Centrinė projektų valdymo agentūra“ 2024 m. lapkričio 22 d. raštu Nr. 2024/2-14983 „Dėl 2022–2030 metų Alytaus regiono plėtros plano pakeitimo projekto derinimo“ išbraukiamas projekto „Verslo plėtros skatinimas“ numeris 2.1.5. ir įvedamas naujas numeris 2.1.6., tam kad būtų galima iš naujo pateikti atsiimtą projekto įgyvendinimo planą.</t>
  </si>
  <si>
    <t>Pastabos:</t>
  </si>
  <si>
    <t>1. Pareiškėjas (projekto vykdytojas) gali prisidėti prie projekto finansavimo mažesne kitų lėšų suma, nei numatyta lentelės 12 stulpelyje, jeigu ir esant mažesnei kitų lėšų sumai projektas atitinka Regioninės pažangos priemonės Nr. 01-004-07-01-01 (RE) „Paskatinti regionų, funkcinių zonų, savivaldybių ir miestų  ekonominį augimą pasitelkiant jų turimus išteklius“ finansavimo gairėse, patvirtintose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ir Regioninės pažangos priemonės Nr. 01-004-07-02-01 (RE) „Pagerinti viešųjų paslaugų prieinamumą, darbo vietų pasiekiamumą ir tam reikalingų išteklių naudojimo efektyvumą“ finansavimo gairėse, patvirtintose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nustatytus reikalavimus dėl didžiausios galimos projekto išlaidų finansuojamosios dalies.</t>
  </si>
  <si>
    <t>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t>
  </si>
  <si>
    <t>1 veikla „Viešųjų paslaugų prieinamumo pagerinimas“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</si>
  <si>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</si>
  <si>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2 veikla „Palankios aplinkos verslo plėtrai kūrimas ir vystymas“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</si>
  <si>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</si>
  <si>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3 veikla „Tvarios aplinkos užtikrinimas“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</si>
  <si>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</si>
  <si>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4 veikla „Darnaus judumo priemonių diegimas“</t>
  </si>
  <si>
    <t>IV SKIRSNIS</t>
  </si>
  <si>
    <t>LT021-01-02-05 SOCIALINIO BŪSTO FONDO PLĖTRA</t>
  </si>
  <si>
    <t>R.B.2.2067</t>
  </si>
  <si>
    <t>1. Socialinio būsto fondo plėtra</t>
  </si>
  <si>
    <t>R.B.2.2067
Naujų arba modernizuotų socialinių būstų naudotojų skaičius per metus | naudotojai per metus</t>
  </si>
  <si>
    <t>P.B.2.0065
Naujų arba modernizuotų socialinių būstų talpumas | asmenys</t>
  </si>
  <si>
    <t>1.1.1. Alytaus miesto socialinio būsto plėtra</t>
  </si>
  <si>
    <t>1.1.2. Socialinio būsto plėtra Alytaus rajone</t>
  </si>
  <si>
    <t>1.1.3. Socialinio būsto fondo plėtojimas Druskininkų savivaldybėje</t>
  </si>
  <si>
    <t>1.1.4. Socialinio būsto plėtra Lazdijų rajono savivaldybėje</t>
  </si>
  <si>
    <t>1.1.5. Socialinio būsto plėtra Varėnos rajono savivaldybėje</t>
  </si>
  <si>
    <t xml:space="preserve">Varėnos rajono savivaldybės administracija </t>
  </si>
  <si>
    <t>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finansavimo gairėse, patvirtintose Lietuvos Respublikos socialinės apsaugos ir darbo ministro 2023 m. birželio 30 d. įsakymu Nr. A1-439 „Dėl regioninės pažangos priemonės Nr. 09-003-02-02-11 (RE) „Sumažinti pažeidžiamų visuomenės grupių gerovės teritorinius skirtumus“ finansavimo gairių patvirtinimo“, nustatytus reikalavimus dėl didžiausios galimos projekto išlaidų finansuojamosios dalies.</t>
  </si>
  <si>
    <t>1 veikla „Socialinio būsto fondo plėtra“</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</si>
  <si>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</si>
  <si>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 SKIRSNIS</t>
  </si>
  <si>
    <t>LT021-01-02-07 VISUOMENĖS SVEIKATOS PASLAUGŲ PRIEINAMUMO GERINIMAS</t>
  </si>
  <si>
    <t>Pradinė rodiklio reikšmė (2023)</t>
  </si>
  <si>
    <t>R.S.2.3523</t>
  </si>
  <si>
    <t>Asmenų, po dalyvavimo veiklose pagerinusių sveikatos raštingumo kompetenciją, dalis | procentai</t>
  </si>
  <si>
    <t xml:space="preserve">2. </t>
  </si>
  <si>
    <t>R.S.2.3526</t>
  </si>
  <si>
    <t>1. Visuomenės sveikatos paslaugų prieinamumo gerinimas</t>
  </si>
  <si>
    <t xml:space="preserve">Savivaldybių administracijos, visuomenės sveikatos biurai </t>
  </si>
  <si>
    <t>Visuomenės sveikatos biurai</t>
  </si>
  <si>
    <t>R.S.2.3523 
Asmenų, po dalyvavimo veiklose pagerinusių sveikatos raštingumo kompetenciją, dalis | procentai</t>
  </si>
  <si>
    <t>R.S.2.3526
Asmenų, palankiai vertinančių visuomenės sveikatos priežiūros paslaugų kokybę, dalis | procentai</t>
  </si>
  <si>
    <t>P.S.2.1519
Asmenys, dalyvavę sveikatos raštingumo didinimo veiklose | asmenys</t>
  </si>
  <si>
    <t>P.B.2.0518 
Paramą gavusių nacionalinio, regionų ar vietos lygmens viešojo administravimo ar viešąsias paslaugas teikiančių įstaigų skaičius | subjektų skaičius</t>
  </si>
  <si>
    <t>1.1.1. Visuomenės sveikatos paslaugų gerinimas Alytaus mieste</t>
  </si>
  <si>
    <t xml:space="preserve"> Alytaus miesto visuomenės sveikatos biuras</t>
  </si>
  <si>
    <t>1.1.2. Visuomenės sveikatos paslaugų gerinimas Alytaus rajone FZ</t>
  </si>
  <si>
    <t>Alytaus rajono savivaldybės visuomenės sveikatos biuras</t>
  </si>
  <si>
    <t>1.1.3. Visuomenės sveikatos stiprinimo priemonių įgyvendinimas Druskininkų savivaldybėje</t>
  </si>
  <si>
    <t>Druskininkų savivaldybės visuomenės sveikatos biuras</t>
  </si>
  <si>
    <t>1.1.4. Prevencinių priemonių, stiprinančių visuomenės sveikatą bei psichologinę gerovę ir atsparumą, skatinimas Lazdijų rajone FZ</t>
  </si>
  <si>
    <t>Lazdijų rajono savivaldybės visuomenės sveikatos biuras</t>
  </si>
  <si>
    <t>1.1.5. Prevencinių priemonių, stiprinančių visuomenės sveikatą bei psichologinę gerovę ir atsparumą, skatinimas Varėnos rajone FZ</t>
  </si>
  <si>
    <t>Varėnos rajono savivaldybės visuomenės sveikatos biuras</t>
  </si>
  <si>
    <t>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finansavimo gairėse, patvirtintose Lietuvos Respublikos sveikatos apsaugos ministro 2023 m. gegužės 30 d. įsakymu Nr. V-627 „Dėl regioninės pažangos priemonės Nr. 11-001-02-10-03 (RE) „Gerinti kokybiškų visuomenės sveikatos paslaugų prieinamumą regionuose“ finansavimo gairių patvirtinimo“, nustatytus reikalavimus dėl didžiausios galimos projekto išlaidų finansuojamosios dalies.</t>
  </si>
  <si>
    <t>1 veikla „Visuomenės sveikatos paslaugų prieinamumo gerinimas“</t>
  </si>
  <si>
    <t>Įgyvendinami projektai turi atitikti regioninės pažangos priemonės Nr. 11-001-02-10-03 (RE) „Gerinti kokybiškų visuomenės sveikatos paslaugų prieinamumą regionuose“ finansavimo gairių, patvirtintų Lietuvos Respublikos sveikatos apsaugos ministro 2023 m. gegužės 30 d. įsakymu Nr. V-627 „Dėl regioninės pažangos priemonės Nr. 11-001-02-10-03 (RE) „Gerinti kokybiškų visuomenės sveikatos paslaugų prieinamumą regionuose“ finansavimo gairių patvirtinimo“, reikalavimus.
Papildomi reikalavimai projektams nenustatomi.</t>
  </si>
  <si>
    <t>VI SKIRSNIS</t>
  </si>
  <si>
    <t>LT021-01-02-06 SOCIALINIŲ PASLAUGŲ IR INFRASTRUKTŪROS PLĖTRA</t>
  </si>
  <si>
    <t>R.S.2.3031</t>
  </si>
  <si>
    <t>R.S.2.3033</t>
  </si>
  <si>
    <t>R.B.2.2074</t>
  </si>
  <si>
    <t>1. Socialinių paslaugų prieinamumo gerinimas</t>
  </si>
  <si>
    <t>Viešieji juridiniai asmenys, teikiantys socialines paslaugas</t>
  </si>
  <si>
    <t>R.S.2.3031 
Asmenų, turinčių intelekto ir (ar) psichikos negalią, gavusių paslaugas naujoje ar modernizuotoje infrastruktūroje skaičius per metus | asmenys per metus</t>
  </si>
  <si>
    <t>P.S.2.1030
Paslaugų intelekto ir (ar) psichikos negalią turintiems asmenims vietų skaičius naujoje ar modernizuotoje infrastruktūroje | skaičius</t>
  </si>
  <si>
    <t>R.S.2.3033
Socialiai pažeidžiamų, socialinę riziką (atskirtį) patiriančių asmenų, gavusių paslaugas naujoje ar modernizuotoje infrastruktūroje skaičius per metus | asmenys per metus</t>
  </si>
  <si>
    <t>P.S.2.1031
Paslaugų socialiai pažeidžiamiems, socialinę riziką (atskirtį) patiriantiems asmenims vietų skaičius naujoje ar modernizuotoje infrastruktūroje | skaičius</t>
  </si>
  <si>
    <t>R.B.2.2074
Naujos arba modernizuotos socialinės rūpybos infrastruktūros naudotojų skaičius per metus | naudotojai per metus</t>
  </si>
  <si>
    <t>P.B.2.0070
Naujos arba modernizuotos socialinės rūpybos infrastruktūros (ne būsto) talpumas | asmenys per metus</t>
  </si>
  <si>
    <t>1.1. Nestacionarių socialinių paslaugų prieinamumo gerinimas</t>
  </si>
  <si>
    <t>1.1.1. Alytaus miesto apsaugoto būsto ir socialinių dirbtuvių paslaugų infrastruktūros plėtra</t>
  </si>
  <si>
    <t>VšĮ Alytaus miesto socialinių paslaugų centras</t>
  </si>
  <si>
    <t xml:space="preserve">1.1.2. Socialinių paslaugų ir infrastruktūros plėtra Alytaus rajone </t>
  </si>
  <si>
    <t>Alytaus rajono Simno gimnazija, Alytaus rajono Simno specialioji mokykla</t>
  </si>
  <si>
    <t>1.1.3. Savarankiško gyvenimo namų įkūrimas Druskininkų savivaldybėje</t>
  </si>
  <si>
    <t>1.1.4. Dienos užimtumo centro įkūrimas Druskininkų savivaldybėje</t>
  </si>
  <si>
    <t>1.1.5. Socialinių paslaugų senyvo amžiaus asmenims infrastruktūros bendruomenėje plėtra Druskininkų savivaldybėje</t>
  </si>
  <si>
    <t>2025 m. IV ketv.</t>
  </si>
  <si>
    <t>1.1.6. Apsaugoto būsto plėtra Lazdijų rajono savivaldybėje</t>
  </si>
  <si>
    <t>1.1.7. Socialinių dirbtuvių įkūrimas Lazdijų rajono savivaldybėje</t>
  </si>
  <si>
    <t>1.1.8. Nestacionarių socialinių paslaugų socialinę atskirtį patiriantiems asmenims plėtra Varėnos rajono savivaldybėje</t>
  </si>
  <si>
    <t>Varėnos socialinių paslaugų centras</t>
  </si>
  <si>
    <t>2028 m. II ketv.</t>
  </si>
  <si>
    <t>1.1.9. Atviro jaunimo centro paslaugų plėtra Varėnos rajono savivaldybėje FZ</t>
  </si>
  <si>
    <t>1.2. Stacionarių socialinių paslaugų prieinamumo gerinimas</t>
  </si>
  <si>
    <t>1.2.1. Lazdijų socialinių paslaugų centro, socialinės globos namų, infrastruktūros modernizavimas</t>
  </si>
  <si>
    <t>1 veikla „Socialinių paslaugų prieinamumo gerinimas“</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</si>
  <si>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</si>
  <si>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VII SKIRSNIS</t>
  </si>
  <si>
    <t>LT021-02-02-09 VANDENS TIEKIMO IR NUOTEKŲ TVARKYMO PASLAUGŲ PRIEINAMUMO DIDINIMAS</t>
  </si>
  <si>
    <t>R.B.2.2041</t>
  </si>
  <si>
    <t>R.B.2.2042</t>
  </si>
  <si>
    <t>Gyventojai, prisijungę bent prie antrinio viešojo nuotekų valymo įrenginių | asmenys</t>
  </si>
  <si>
    <t>1. Geriamojo vandens tiekimo ir nuotekų tvarkymo paslaugų prieinamumo didinimas</t>
  </si>
  <si>
    <t xml:space="preserve">Viešieji geriamojo vandens tiekėjai ir nuotekų tvarkytojai </t>
  </si>
  <si>
    <t>R.B.2.2041 
Gyventojai, prisijungę prie patobulintų viešojo vandens tiekimo sistemų | asmenys</t>
  </si>
  <si>
    <t>P.B.2.0030
Viešojo vandens tiekimo paskirstymo sistemų naujų arba atnaujintų vamzdynų ilgis | km</t>
  </si>
  <si>
    <t>P.S.2.1013
Nauji arba atnaujinti geriamojo vandens ruošimo pajėgumai |
m3/parą</t>
  </si>
  <si>
    <t>R.B.2.2042
Gyventojai, prisijungę bent prie antrinio viešojo nuotekų valymo įrenginių | asmenys</t>
  </si>
  <si>
    <t>P.B.2.0031 
Viešojo nuotekų surinkimo tinklo naujų arba atnaujintų vamzdynų ilgis | km</t>
  </si>
  <si>
    <t>P.B.2.0032
Nauji arba atnaujinti nuotekų valymo pajėgumai | gyventojų ekvivalentas</t>
  </si>
  <si>
    <t>1.1.1. Vandentiekio ir nuotekų sistemų atnaujinimas Alytaus rajone</t>
  </si>
  <si>
    <t>SĮ Simno komunalininkas</t>
  </si>
  <si>
    <t>Alytaus rajono savivaldybės administracija</t>
  </si>
  <si>
    <t>1.1.2. Neteko galios nuo 2025 m. gegužės 5 d. (35)</t>
  </si>
  <si>
    <t>1.1.3. Neteko galios nuo 2024 m. rugsėjo 26 d.</t>
  </si>
  <si>
    <t>1.1.4. Geriamojo vandens tiekimo ir nuotekų tvarkymo infrastruktūros atnaujinimas ir plėtra Lazdijų rajone</t>
  </si>
  <si>
    <t>UAB „Lazdijų vanduo“</t>
  </si>
  <si>
    <t>1.1.5. Geriamojo vandens tiekimo ir nuotekų tvarkymo infrastruktūros atnaujinimas ir plėtra Varėnos rajone</t>
  </si>
  <si>
    <t>UAB „Varėnos vandenys“</t>
  </si>
  <si>
    <t>1.1.6. Geriamojo vandens tiekimo ir nuotekų tvarkymo infrastruktūros plėtra Leipalingyje ir Gailiūnuose, Druskininkų sav.</t>
  </si>
  <si>
    <t>UAB „Druskininkų vandenys“</t>
  </si>
  <si>
    <t>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finansavimo gairėse, patvirtintose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nustatytus reikalavimus dėl didžiausios galimos projekto išlaidų finansuojamosios dalies.</t>
  </si>
  <si>
    <t>(35)</t>
  </si>
  <si>
    <t>Vadovaujantis VšĮ „Centrinė projektų valdymo agentūra“ 2025 m. kovo 31 d. el. laišku "Dėl poveiklės Nr. 1.1.2" išbraukiamas projekto „Geriamojo vandens tiekimo ir nuotekų tvarkymo infrastruktūros plėtra Leipalingyje ir Gailiūnuose, Druskininkų sav.“ numeris 1.1.2. ir įvedamas naujas numeris 1.1.6., tam kad būtų galima pateikti atsiimtą projekto įgyvendinimo planą.</t>
  </si>
  <si>
    <t>1 veikla „Geriamojo vandens tiekimo ir nuotekų tvarkymo paslaugų prieinamumo didinimas“</t>
  </si>
  <si>
    <t>Įgyvendinami projektai turi atitikti regioninės pažangos priemonės Nr. 02-001-06-07-02 (RE) „Didinti geriamojo vandens tiekimo ir nuotekų tvarkymo paslaugų prieinamumą“ finansavimo gairių, patvirtintų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reikalavimus.
Papildomi reikalavimai projektams nenustatomi.</t>
  </si>
  <si>
    <t>VIII SKIRSNIS</t>
  </si>
  <si>
    <t>LT021-02-02-08 RŪŠIUOJAMŲJŲ ATLIEKŲ SURINKIMO SKATINIMAS</t>
  </si>
  <si>
    <t>R.B.2.2103</t>
  </si>
  <si>
    <t>1. Rūšiuojamųjų atliekų surinkimo skatinimas</t>
  </si>
  <si>
    <t xml:space="preserve">Atliekų tvarkymo įmonės </t>
  </si>
  <si>
    <t>R.B.2.2103 
Surinktos atskirai išrūšiuotos atliekos | tonos per metus</t>
  </si>
  <si>
    <t>P.B.2.0107
Investicijos į rūšiuojamojo atliekų surinkimo įrenginius  | Eur</t>
  </si>
  <si>
    <t>P.S.2.1015
Įgyvendintos viešinimo kampanijos atliekų prevencijos ir tvarkymo temomis |
skaičius</t>
  </si>
  <si>
    <t>1.1.1. Komunalinių atliekų rūšiuojamojo surinkimo infrastruktūros plėtra Alytaus regione</t>
  </si>
  <si>
    <t>UAB „Alytaus regiono atliekų tvarkymo centras</t>
  </si>
  <si>
    <t>Pareiškėjas (projekto vykdytojas) gali prisidėti prie projekto finansavimo mažesne kitų lėšų suma, nei numatyta lentelės 12 stulpelyje, jeigu ir esant mažesnei kitų lėšų sumai projektas atitinka Regioninės pažangos priemonės Nr. 02-001-06-10-01 (RE) „Skatinti rūšiuojamąjį atliekų surinkimą“ finansavimo gairėse, patvirtintose Lietuvos Respublikos sveikatos apsaugos ministro 2023 m. rugsėjo 22 d. įsakymu Nr. D1-323 „Dėl regioninės pažangos priemonės Nr. 02-001-06-10-01 (RE) „Skatinti rūšiuojamąjį atliekų surinkimą“ finansavimo gairių patvirtinimo“, nustatytus reikalavimus dėl didžiausios galimos projekto išlaidų finansuojamosios dalies.</t>
  </si>
  <si>
    <t>1 veikla „Rūšiuojamųjų atliekų surinkimo skatinimas“</t>
  </si>
  <si>
    <t>Įgyvendinami projektai turi atitikti regioninės pažangos priemonės Nr. 02-001-06-10-01 (RE) „Skatinti rūšiuojamąjį atliekų surinkimą“ finansavimo gairių, patvirtintų Lietuvos Respublikos sveikatos apsaugos ministro 2023 m. rugsėjo 22 d. įsakymu Nr. D1-323 „Dėl regioninės pažangos priemonės Nr. 02-001-06-10-01 (RE) „Skatinti rūšiuojamąjį atliekų surinkimą“ finansavimo gairių patvirtinimo“, reikalavimus.
Papildomi reikalavimai projektams nenustatomi.</t>
  </si>
  <si>
    <t>IX SKIRSNIS</t>
  </si>
  <si>
    <t>LT021-03-01-04 DARNI REGIONO EKONOMINĖ PLĖTRA, VIEŠŲJŲ PASLAUGŲ PRIEINAMUMO GERINIMAS (34)</t>
  </si>
  <si>
    <t>R.S.2.3040</t>
  </si>
  <si>
    <t>R.S.2.3025</t>
  </si>
  <si>
    <t>Dviračiams skirtos infrastruktūros metinis naudotojų skaičius | naudotojai per metus</t>
  </si>
  <si>
    <t>LT021-03-01-R01</t>
  </si>
  <si>
    <t>Paramą gavusių kultūros ir turizmo objektų lankytojai | lankytojai per metus (27)</t>
  </si>
  <si>
    <t>(34)</t>
  </si>
  <si>
    <t>Pažangos priemonės LT021-03-01-04 „Darni regiono ekonominė plėtra, viešųjų paslaugų prieinamumo gerinimas“ projektais įgyvendinama 2024-2029 m. Alytaus regiono funkcinės zonos strategija.</t>
  </si>
  <si>
    <t>1. Investicinio patrauklumo didinimas ir verslo aplinkos gerinimas</t>
  </si>
  <si>
    <t>Juridiniai asmenys, kurių turtas planuojamas tvarkyti ir tvarkomas projekto lėšomis</t>
  </si>
  <si>
    <t>R.S.2.3040 
Sukurtos arba atkurtos teritorijos, naudojamos ekonominei, rekreacinei ar turizmo paskirčiai | hektarai</t>
  </si>
  <si>
    <t>P.S.2.1039 
Sukurtos arba atkurtos atviros erdvės | kvadratiniai metrai</t>
  </si>
  <si>
    <t xml:space="preserve">1.1.1. Pramonės parko plėtra Alytaus rajone </t>
  </si>
  <si>
    <t>2026 m. II ketv.</t>
  </si>
  <si>
    <t>1.1.2. Bendradarbystės erdvės Dauguose  sukūrimas</t>
  </si>
  <si>
    <t xml:space="preserve"> Alytaus rajono Daugų Vlado Mirono gimnazija</t>
  </si>
  <si>
    <t>1.1.3. Inovacijų ir bendradarbystės centro Lazdijuose įkūrimas</t>
  </si>
  <si>
    <t>1.1.4. Erdvių pritaikymas verslo bendradarbystės veikloms viešajame pastate Varėnoje</t>
  </si>
  <si>
    <t xml:space="preserve">1.1.5. Verslo ir kūrybinių industrijų bendradarbystės erdvių sukūrimas </t>
  </si>
  <si>
    <t>2. Regiono turistinio patrauklumo didinimas</t>
  </si>
  <si>
    <t>R.S.2.3025 
Dviračiams skirtos  infrastruktūros metinis naudotojų skaičius | naudotojai per metus</t>
  </si>
  <si>
    <t>P.B.2.0058  
Dviračiams skirta infrastruktūra, kuriai suteikta parama | kilometrai</t>
  </si>
  <si>
    <t>2.1.3. Neteko galios nuo 2025 m. gegužės 5 d. (36)</t>
  </si>
  <si>
    <t>2029 m. II ketv.</t>
  </si>
  <si>
    <t>2.1.12. Merkio ir Nemuno  pritaikymas lankymui, įrengiant upių turizmo trasas</t>
  </si>
  <si>
    <t>2.1.13. Laisvės kovų maršruto plėtra Varėnos rajono savivaldybėje</t>
  </si>
  <si>
    <t>2.1.14. Palankių sąlygų privačioms investicijoms pritraukti ir darbo vietoms kurti sudarymas, panaudojant Druskininkų gamtos, kultūros išteklius ir turizmo potencialą</t>
  </si>
  <si>
    <t>2.1.15. Baltajo ežero pasiekiamumo didinimas ir  pritaikymas lankymui</t>
  </si>
  <si>
    <t>3. Viešųjų paslaugų kokybės ir įvairovės didinimas</t>
  </si>
  <si>
    <t>Savivaldybių administracijos, viešosios įstaigos</t>
  </si>
  <si>
    <t>Savivaldybių tarybų administracijos, juridiniai asmenys, kurių turtas planuojamas tvarkyti ir tvarkomas projekto lėšomis</t>
  </si>
  <si>
    <t>R.S.2.3039  
Metinis konsoliduotų viešųjų paslaugų vartotojų skaičius | vartotojai per metus</t>
  </si>
  <si>
    <t>P.B.2.0076 
Integruoti teritorinio vystymo projektai | projektai</t>
  </si>
  <si>
    <t>P.S.2.1034 
Naujų ar rekonstruotų pastatų, kurių pirminės energijos paklausa yra bent 20 % mažesnė, nei reikalauja energijos beveik nevartojantis pastatas, plotas | kvadratiniai metrai</t>
  </si>
  <si>
    <t>3.1.1. Skatinimo priemonių investuoti Alytaus pramonės parke parengimas ir įgyvendinimas</t>
  </si>
  <si>
    <t>R.S.2.3039 
Metinis konsoliduotų viešųjų paslaugų vartotojų skaičius | vartotojai per metus</t>
  </si>
  <si>
    <t>3.1.2. Skatinimo priemonių kurti verslą Alytaus regione parengimas ir įgyvendinimas</t>
  </si>
  <si>
    <t>Alytaus miesto, Druskininkų, Lazdijų rajono ir Varėnos rajono savivaldybių administracija</t>
  </si>
  <si>
    <t>3.1.3. Regiono turizmo paslaugų tinklo ir komunikacinių veiklų sukūrimas ir vystymas</t>
  </si>
  <si>
    <t>VšĮ Druskininkų turizmo ir verslo informacijos centras</t>
  </si>
  <si>
    <t>Alytaus miesto, Alytaus rajono, Druskininkų, Lazdijų rajono ir Varėnos rajono savivaldybių administracija</t>
  </si>
  <si>
    <t xml:space="preserve">3.1.4. Informacinių ir komunikacinių priemonių  naudotis viešuoju transportu regione parengimas ir įgyvendinimas </t>
  </si>
  <si>
    <t xml:space="preserve">Lazdijų rajono savivaldybės administracija </t>
  </si>
  <si>
    <t>Alytaus miesto, Alytaus rajono, Druskininkų ir Varėnos rajono savivaldybių administracija</t>
  </si>
  <si>
    <t xml:space="preserve">3.1.5. Visuomenės sveikatos stiprinimo ir neformaliojo švietimo paslaugų tinklo ir komunikacinių veiklų sukūrimas bei vystymas  </t>
  </si>
  <si>
    <t>Alytaus rajono ir  Lazdijų rajono savivaldybių administracija</t>
  </si>
  <si>
    <t>3.1.6. Gyventojų mobilumo užtikrinimas Lazdijų rajone</t>
  </si>
  <si>
    <t>3.1.7. Viešojo transporto sistemos Alytaus rajone tobulinimas</t>
  </si>
  <si>
    <t>3.1.8. Viešojo transporto sistemos Varėnos rajone skaitmenizavimas</t>
  </si>
  <si>
    <t>3.1.9. Visuomenės sveikatos stiprinimo ir neformaliojo švietimo paslaugų prieinamumo didinimas Lazdijų rajono savivaldybėje</t>
  </si>
  <si>
    <t>3.1.10. Visuomenės sveikatos stiprinimo ir neformaliojo švietimo paslaugų prieinamumo didinimas Varėnos rajono savivaldybėje</t>
  </si>
  <si>
    <t>3.1.11. Visuomenės sveikatos stiprinimo ir neformaliojo švietimo paslaugų prieinamumo didinimas Alytaus rajono savivaldybėje</t>
  </si>
  <si>
    <t xml:space="preserve">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
</t>
  </si>
  <si>
    <t>(36)</t>
  </si>
  <si>
    <t>Vadovaujantis VšĮ „Centrinė projektų valdymo agentūra“ 2025 m. kovo 24 d. raštu Nr. 2025/2-4219 „Informavimas dėl projektų įgyvendinimo plano atsiėmimo“ išbraukiamas projekto „Palankių sąlygų privačioms investicijoms pritraukti ir darbo vietoms kurti sudarymas, panaudojant Druskininkų gamtos, kultūros išteklius ir turizmo potencialą“ numeris 2.1.3. ir įvedamas naujas numeris 2.1.14., tam kad būtų galima iš naujo pateikti atsiimtą projekto įgyvendinimo planą.</t>
  </si>
  <si>
    <t>(37)</t>
  </si>
  <si>
    <t>Vadovaujantis VšĮ „Centrinė projektų valdymo agentūra“ 2025 m. gegužės 19 d. el. laišku "Dėl naujos poveikės sukūrimo" išbraukiamas projekto „Baltajo ežero pasiekiamumo didinimas ir  pritaikymas lankymui“ numeris 2.1.11. ir įvedamas naujas numeris 2.1.15., tam kad būtų galima iš naujo teisingai įvesti projekto įgyvendinimo informaciją į INVESTIS.</t>
  </si>
  <si>
    <t>1 veikla „Investicinio patrauklumo didinimas ir verslo aplinkos gerinimas“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</si>
  <si>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</si>
  <si>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2 veikla „Regiono turistinio patrauklumo didinimas“</t>
  </si>
  <si>
    <t>3 veikla „Viešųjų paslaugų kokybės ir įvairovės didinimas“</t>
  </si>
  <si>
    <t>2.1.11. Neteko galios nuo 2025 m. birželio 26 d.  (37)</t>
  </si>
  <si>
    <t>2026 m. III ketv.</t>
  </si>
  <si>
    <t>2.1.16. Alytaus rajono savivaldybėje esančių turizmo išteklių pritaikymas lankymui</t>
  </si>
  <si>
    <t>2.1.17. Vandens turizmo trasos infrastruktūros Nemune sukūrimas</t>
  </si>
  <si>
    <t>(38)</t>
  </si>
  <si>
    <t>(39)</t>
  </si>
  <si>
    <t>2.1.5. (40) Mokyklų pritaikymas specialių. poreikių vaikams ir visos dienos mokyklos koncepcijos kūrimas Alytaus rajone</t>
  </si>
  <si>
    <t>(40)</t>
  </si>
  <si>
    <t>2.1.5. ir 3.1.3. projektai bus teikiami Alytaus rajono savivaldybės administracijos su vienu projektų įgyvendinimo planu.</t>
  </si>
  <si>
    <t>Vadovaujantis VšĮ „Centrinė projektų valdymo agentūra“ 2024 m. rugpjūčio 12 d. raštu Nr. 2024/2-9780 „DĖL PROJEKTO ĮGYVENDINIMO PLANO NR. 21-001-P-0001 ATSIĖMIMO“ išbraukiami projektų „Mokyklų pritaikymas specialių. poreikių vaikams ir visos dienos mokyklos koncepcijos kūrimas Alytaus rajone“ numeriai 2.1.1. bei 3.1.1. ir įvedami nauji numeriai 2.1.5. bei 3.1.3., tam kad būtų galima iš naujo pateikti atsiimtą projekto įgyvendinimo planą.</t>
  </si>
  <si>
    <t>Vadovaujantis VšĮ „Centrinė projektų valdymo agentūra“ 2025 m. rugpjūčio 8 d. raštu Nr. 2025/2-10301 „Dėl projekto įgyvendinimo plano Nr. 21-322-P-0001 nevertinimo“, išbraukiami projektų "Alytaus rajono savivaldybėje esančių turizmo išteklių pritaikymas lankymui" ir "Vandens turizmo trasos infrastruktūros Nemune sukūrimas" numeriai  2.1.1. ir 2.1.2 bei įvedami nauji numeriai 2.1.16 ir 2.1.17., tam kad būtų galima iš naujo pateikti atsiimtą projekto įgyvendinimo planą.</t>
  </si>
  <si>
    <t>(41)</t>
  </si>
  <si>
    <t>2.1.21. Metelių regioninio parko lankytinų objektų pasiekiamumo didinimas ir pritaikymas lankymui</t>
  </si>
  <si>
    <t>(42)</t>
  </si>
  <si>
    <t>Vadovaujantis VšĮ „Centrinė projektų valdymo agentūra“ 2025 m. gegužės 7 d. raštu Nr. 2025/2-6479 „DĖL PROJEKTO ĮGYVENDINIMO PLANO NR. 21-311-P-0001 NEVERTINIMO“, išbraukiamas projekto "Kalniškės mūšio atminimo vietos pasiekiamumo didinimas ir pritaikymas lankymui" numeris  2.1.4. ir  įvedamas naujas numeris 2.1.18, tam kad būtų galima iš naujo pateikti atsiimtą projekto įgyvendinimo planą.</t>
  </si>
  <si>
    <t>(43)</t>
  </si>
  <si>
    <t>Vadovaujantis VšĮ „Centrinė projektų valdymo agentūra“ 2025 m. gegužės 26 d. raštu Nr. 2025/2-7265 „INFORMAVIMAS DĖL PROJEKTŲ ĮGYVENDINIMO PLANO ATSIĖMIMO“, išbraukiamas projekto "Lazdijų rajono savivaldybėje esančių lankytinų objektų pasiekiamumo didinimas ir pritaikymas lankymui" numeris  2.1.10. ir  įvedamas naujas numeris 2.1.22, tam kad būtų galima iš naujo pateikti atsiimtą projekto įgyvendinimo planą.</t>
  </si>
  <si>
    <t>Vadovaujantis VšĮ „Centrinė projektų valdymo agentūra“ 2025 m. birželio 20 d. raštu Nr. 2025/2-8665 „INFORMAVIMAS DĖL PROJEKTŲ ĮGYVENDINIMO PLANO ATSIĖMIMO“, išbraukiamas projekto "Vandens turizmo trasų upėse pritaikymas turizmo poreikiams" numeris  2.1.5. ir  įvedamas naujas numeris 2.1.19, tam kad būtų galima iš naujo pateikti atsiimtą projekto įgyvendinimo planą.</t>
  </si>
  <si>
    <t>(44)</t>
  </si>
  <si>
    <t>Vadovaujantis VšĮ „Centrinė projektų valdymo agentūra“ 2025 m. gegužės 16 d. raštu Nr. 2025/2-6894 „DĖL PROJEKTO ĮGYVENDINIMO PLANO NR. 21-311-P-0002 NEVERTINIMO“, išbraukiamas projekto "Vandens turizmo trasų ežeruose plėtra ir pritaikymas turizmo poreikiams" numeris  2.1.6. ir  įvedamas naujas numeris 2.1.20, tam kad būtų galima iš naujo pateikti atsiimtą projekto įgyvendinimo planą.</t>
  </si>
  <si>
    <t>(45)</t>
  </si>
  <si>
    <t>Vadovaujantis VšĮ „Centrinė projektų valdymo agentūra“ 2025 m. birželio 23 d. raštu Nr. 2025/2-8699 „INFORMAVIMAS DĖL PROJEKTŲ ĮGYVENDINIMO PLANO ATSIĖMIMO“, išbraukiamas projekto "Metelių regioninio parko lankytinų objektų pasiekiamumo didinimas ir pritaikymas lankymui" numeris  2.1.9. ir  įvedamas naujas numeris 2.1.21, tam kad būtų galima iš naujo pateikti atsiimtą projekto įgyvendinimo planą.</t>
  </si>
  <si>
    <t>(46)</t>
  </si>
  <si>
    <t>Projektas išbraukiamas iš 2022-2030 m. Alytaus regiono plėtros plano pagal Druskininkų savivaldybės 2025 m. rugpjūčio 12 d. prašymą Nr. S12-3029(23.23)</t>
  </si>
  <si>
    <t>3.1.3. Mokyklų pritaikymas specialių poreikių vaikams ir visos dienos mokyklos koncepcijos kūrimas Alytaus rajone</t>
  </si>
  <si>
    <t>2.1.1. Neteko galios nuo 2025 m. rugsėjo 29 d. (38)</t>
  </si>
  <si>
    <t>2.1.2. Neteko galios nuo 2025 m. rugsėjo 29 d. (38)</t>
  </si>
  <si>
    <t>2.1.4. Neteko galios nuo 2025 m. rugsėjo 29 d. (42)</t>
  </si>
  <si>
    <t>2.1.5. Neteko galios nuo 2025 m. rugsėjo 29 d. (43)</t>
  </si>
  <si>
    <t>2.1.6. Neteko galios nuo 2025 m. rugsėjo 29 d. (44)</t>
  </si>
  <si>
    <t>2.1.9. Neteko galios nuo 2025 m. rugsėjo 29 d. (45)</t>
  </si>
  <si>
    <t>2.1.10. Neteko galios nuo 2025 m. rugsėjo 29 d. (46)</t>
  </si>
  <si>
    <t>2.1.1. (29) Neteko galios nuo 2025 m. rugsėjo 29 d.
2025 m. ... (39)</t>
  </si>
  <si>
    <t>3.1.1. Neteko galios nuo 2025 m. rugsėjo 29 d. (39)</t>
  </si>
  <si>
    <t>(47)</t>
  </si>
  <si>
    <t>Vadovaujantis Lazdijų rajono savivaldybės 2026 m. sausio 15 d. raštu Nr. 1-154 "Dėl pasiūlymo dėl Lazdijų rajono savivaldybės projektų įtraukimo į regiono plėtros planą pakeitimo", projektai 2.1.7. "Stebuklingųjų ančių“ maršruto Veisiejuose plėtra, didinant lankytinų objektų prieinamumą", 2.1.8. "Būdviečio dvaro sodybos fragmentų  pasiekiamumo didinimas ir pritaikymas lankymui", 2.1.18. "Kalniškės mūšio atminimo vietos pasiekiamumo didinimas ir pritaikymas lankymui", 2.1.19. "Vandens turizmo trasų upėse pritaikymas turizmo poreikiams", 2.1.20. "Vandens turizmo trasų ežeruose plėtra ir pritaikymas turizmo poreikiams" ir 2.1.22. "Lazdijų rajono savivaldybėje esančių lankytinų objektų pasiekiamumo didinimas ir pritaikymas lankymui" sujungiami į vieną projektą "Gamtos ir kultūros paveldo objektų prieinamumo ir lankymo sąlygų gerinimas Lazdijų rajono savivaldybėje" ir jam suteikiamas numeris 2.1.23.</t>
  </si>
  <si>
    <t>2.1.23. Gamtos ir kultūros paveldo objektų prieinamumo ir lankymo sąlygų gerinimas Lazdijų rajono savivaldybėje</t>
  </si>
  <si>
    <t>2.1.8. Neteko galios nuo 2026 m. vasario 18 d. (47)</t>
  </si>
  <si>
    <t>2.1.7. Neteko galios nuo 2026 m. vasario 18 d. (47)</t>
  </si>
  <si>
    <t>2.1.18. Neteko galios nuo 2026 m. vasario 18 d. (47)</t>
  </si>
  <si>
    <t>2.1.19. Neteko galios nuo 2026 m. vasario 18 d. (47)</t>
  </si>
  <si>
    <t>2.1.20. Neteko galios nuo 2026 m. vasario 18 d. (47)</t>
  </si>
  <si>
    <t>2.1.22. Neteko galios nuo 2026 m. vasario 18 d. (47)</t>
  </si>
  <si>
    <r>
      <t>Paramą gavusių kultūros ir turizmo objektų lankytojai | lankytojai per metus (</t>
    </r>
    <r>
      <rPr>
        <sz val="12"/>
        <color theme="1"/>
        <rFont val="Times New Roman"/>
        <family val="1"/>
      </rPr>
      <t>27)</t>
    </r>
  </si>
  <si>
    <r>
      <t>1.1.2.</t>
    </r>
    <r>
      <rPr>
        <strike/>
        <sz val="8"/>
        <color theme="1"/>
        <rFont val="Times New Roman"/>
        <family val="1"/>
      </rPr>
      <t xml:space="preserve"> </t>
    </r>
    <r>
      <rPr>
        <sz val="8"/>
        <color theme="1"/>
        <rFont val="Times New Roman"/>
        <family val="1"/>
      </rPr>
      <t>Neteko galios nuo 2025 m. rugsėjo 29 d.  (41)</t>
    </r>
  </si>
  <si>
    <t>1.3.</t>
  </si>
  <si>
    <t>LT021-01-03</t>
  </si>
  <si>
    <t>Sudaryti sąlygas viešųjų paslaugų teikimui ir gyventojų saugumui krizių ir ekstremalių situacijų atveju</t>
  </si>
  <si>
    <t>0 
(2024)</t>
  </si>
  <si>
    <t>Viešųjų geriamojo vandens tiekėjų vandenviečių, kuriose įgyvendintos apsaugos priemonės, dalis| procentai</t>
  </si>
  <si>
    <t>Gyventojų, teigiamai vertinančių įstaigų pasirengimą ekstremalioms situacijoms, dalis | procentai</t>
  </si>
  <si>
    <t>23 
(2024)</t>
  </si>
  <si>
    <t>Gyventojų, kuriems užtikrinta vieta 2 ar aukštesnio lygio priedangose, dalis | procentai</t>
  </si>
  <si>
    <t>5,3
(2025)</t>
  </si>
  <si>
    <t>Sausumos transporto išmetamų šiltnamio efektą sukeliančių dujų kiekis, tenkantis vienam gyventojui (pagal EDGAR metodiką) | tonos CO2 ekvivalento</t>
  </si>
  <si>
    <t>3,05
(2023)</t>
  </si>
  <si>
    <t>3,05
(2025)</t>
  </si>
  <si>
    <t>2,95
(2030)</t>
  </si>
  <si>
    <t>Projekto veiklų atitiktis patvirtintiems Nacionaliniam saugumui užtikrinti svarbių įmonių saugumo planams, parengtiems vadovaujantis Lietuvos Respublikos nacionaliniam saugumui užtikrinti svarbių objektų apsaugos įstatymo 15 straipsnio 2 dalimi</t>
  </si>
  <si>
    <r>
      <t xml:space="preserve">Patvirtintose regionų plėtros planų pažangos priemonėse numatytos veiklos, skirtos socialinio būsto prieinamumui didinti, ir investicijomis užtikrinamas socialinio būsto prieinamumas neįgaliesiems bei gausioms šeimoms </t>
    </r>
    <r>
      <rPr>
        <sz val="11"/>
        <color rgb="FFFF0000"/>
        <rFont val="Times New Roman"/>
        <family val="1"/>
        <charset val="186"/>
      </rPr>
      <t>(netaikoma veikloms, finansuojamoms pagal 2021–2027 metų Europos Sąjungos fondų investicijų programos 17 specialųjį prioritetą „Socialinio būsto fondo plėtra“).</t>
    </r>
  </si>
  <si>
    <t>&gt; 5,3
(2030)</t>
  </si>
  <si>
    <t>Gyventojai, galintys pasinaudoti apsaugos nuo su klimatu nesusijusios gamtinio pavojaus rizikos ir nuo su žmogaus veikla susijusios rizikos priemonėmis | asmenys</t>
  </si>
  <si>
    <t>(2030)</t>
  </si>
  <si>
    <t>LT021-01-03-10 CIVILINĖS PARENGTIES STIPRINIMAS</t>
  </si>
  <si>
    <t>R.B.2.2096</t>
  </si>
  <si>
    <t>1. Civilinės parengties stiprinimas</t>
  </si>
  <si>
    <t>R.B.2.2096
Gyventojai, galintys pasinaudoti apsaugos nuo su klimatu nesusijusios gamtinio pavojaus rizikos ir nuo su žmogaus veikla susijusios rizikos priemonėmis | asmenys</t>
  </si>
  <si>
    <t>2030 m. III ketv.</t>
  </si>
  <si>
    <t>P.S.2.1048
Naujos arba modernizuotos priedangos | skaičius</t>
  </si>
  <si>
    <t>P.B.2.0029
Pastatytų arba renovuotų daugiafunkcių priedangų talpumas | asmenys</t>
  </si>
  <si>
    <t>1 veikla „Civilinės parengties stiprinimas“</t>
  </si>
  <si>
    <t>10.</t>
  </si>
  <si>
    <t>11.</t>
  </si>
  <si>
    <t>Civilinės parengties stiprinimas</t>
  </si>
  <si>
    <t>LT021-01-03-10</t>
  </si>
  <si>
    <t>1.3. uždavinys</t>
  </si>
  <si>
    <t>&gt; 23
(2030)</t>
  </si>
  <si>
    <t xml:space="preserve"> Juridiniai asmenys, kurių turtas planuojamas tvarkyti ir tvarkomas projekto lėšomis</t>
  </si>
  <si>
    <t>Viešieji geriamojo vandens tiekėjai ir nuotekų tvarkytojai, kurie investuoja į saugaus vandens tiekimo užtikrinimo priemones, siekiant padidinti įmonių veiklos atsparumą | skaičius</t>
  </si>
  <si>
    <t>R.S.2.3055</t>
  </si>
  <si>
    <t>Galutinė siektina reikšmė (2030)</t>
  </si>
  <si>
    <t>LT021-01-03-11</t>
  </si>
  <si>
    <t>Geriamojo vandens tiekimo infrastruktūros saugumo didinimas</t>
  </si>
  <si>
    <t>1. Geriamojo vandens tiekimo infrastruktūros saugumo didinimas</t>
  </si>
  <si>
    <t>1 veikla „Geriamojo vandens tiekimo infrastruktūros saugumo didinimas“</t>
  </si>
  <si>
    <t>R.S.2.3055
Viešieji geriamojo vandens tiekėjai ir nuotekų tvarkytojai, kurie investuoja į saugaus vandens tiekimo užtikrinimo priemones, siekiant padidinti įmonių veiklos atsparumą | skaičius</t>
  </si>
  <si>
    <t>P.S.2.1045
Įdiegtos vandenviečių, viešųjų geriamojo vandens tiekėjų, nuotekų tvarkytojų valdymo centrų apsaugos priemonės | skaičius</t>
  </si>
  <si>
    <t xml:space="preserve">LT021-01-03-11 GERIAMOJO VANDENS TIEKIMO INFRASTRUKTŪROS SAUGUMO DIDINIMAS </t>
  </si>
  <si>
    <t>P.S.2.1049
Modernizuoti savivaldybių ekstremaliųjų situacijų operacijų centrai | skaičius</t>
  </si>
  <si>
    <t>1.1.1. Geriamojo vandens tiekimo infrastruktūros saugumo didinimas Alytaus mieste</t>
  </si>
  <si>
    <t>UAB „Dzūkijos vandenys“</t>
  </si>
  <si>
    <t>1.1.1. III etapas. Priedangų infrastruktūros įrengimo plėtra Alytaus mieste</t>
  </si>
  <si>
    <t>(48)</t>
  </si>
  <si>
    <t>2.1.1. (48) Alytaus miesto socialinio būsto plėtra</t>
  </si>
  <si>
    <t>1.1.2. Geriamojo vandens tiekimo infrastruktūros saugumo didinimas Druskininkų savivaldybėje</t>
  </si>
  <si>
    <t xml:space="preserve">1.1.3. Geriamojo vandens tiekimo infrastruktūros saugumo didinimas Lazdijų rajono savivaldybėje </t>
  </si>
  <si>
    <t>1.1.4. Vandentvarkos infrastruktūros saugumo stiprinimas Varėnos rajono savivaldybėje</t>
  </si>
  <si>
    <t>1.1.2. Druskininkų savivaldybės priedangų modernizavimas</t>
  </si>
  <si>
    <t>1.1.4. Civilinės parengties stiprinimas Varėnos rajono savivaldybėje</t>
  </si>
  <si>
    <t xml:space="preserve">1.1.3. Gynybos infrastruktūros atsparumo ir civilinės parengties stiprinimas Lazdijų rajono savivaldybėje </t>
  </si>
  <si>
    <t>XI SKIRSNIS</t>
  </si>
  <si>
    <t>X SKIRSNIS</t>
  </si>
  <si>
    <t>Pradinė rodiklio reikšmė (metai)</t>
  </si>
  <si>
    <t>0
(2022)</t>
  </si>
  <si>
    <t>50
(2030)</t>
  </si>
  <si>
    <t>2.1.2. Socialinio būsto plėtra Alytaus rajone II</t>
  </si>
  <si>
    <t>Naujų arba modernizuotų įperkamų, tvarių socialinių būstų naudotojų skaičius per metus | naudotojai per metus</t>
  </si>
  <si>
    <t>R.B.2.2967
Naujų arba modernizuotų įperkamų, tvarių socialinių būstų naudotojų skaičius per metus | naudotojai per metus</t>
  </si>
  <si>
    <t>P.B.2.0965
Naujo arba modernizuoto įperkamo, tvaraus socialinio būsto talpumas | asmenys</t>
  </si>
  <si>
    <t>R.B.2.2967</t>
  </si>
  <si>
    <t>2. Socialinio būsto fondo plėtra visiems jo laukiantiems asmenims (šeimoms)</t>
  </si>
  <si>
    <r>
      <t xml:space="preserve">Kompaktiško miesto principai Bendrojo plano tekstinės dalies 58 p., 65 p., 66.1 p., 66.6 p., 74 p., </t>
    </r>
    <r>
      <rPr>
        <sz val="11"/>
        <color rgb="FFFF0000"/>
        <rFont val="Times New Roman"/>
        <family val="1"/>
        <charset val="186"/>
      </rPr>
      <t>77 p.</t>
    </r>
    <r>
      <rPr>
        <sz val="11"/>
        <color theme="1"/>
        <rFont val="Times New Roman"/>
        <family val="1"/>
      </rPr>
      <t>, 142 p., 150 p., 152.1 p., 152.2 p., 163 p., 168.1 p., 168.2 p., 171 p.</t>
    </r>
  </si>
  <si>
    <t xml:space="preserve">1.1.1. ir 2.1.1. projektai bus įgyvendinami Alytaus miesto savivaldybės administracijos pagal projekto Nr. 21-403-P-0002 finansavimo sutartį. </t>
  </si>
  <si>
    <t>2 veikla „Socialinio būsto fondo plėtra visiems jo laukiantiems asmenims (šeimoms)“</t>
  </si>
  <si>
    <t>2.1.3. Socialinio būsto fondo plėtra Lazdijų rajono savivaldybėje II</t>
  </si>
  <si>
    <t>2.1.4. Socialinio būsto plėtra Varėnos rajono savivaldybėje, II etapas</t>
  </si>
  <si>
    <t>Pradinė rodiklio reikšmė (2024)</t>
  </si>
  <si>
    <t>(2025)</t>
  </si>
  <si>
    <t>0
(2025)</t>
  </si>
  <si>
    <t>Pradinė rodiklio reikšmė (2025)</t>
  </si>
  <si>
    <t>Pareiškėjas (projekto vykdytojas) gali prisidėti prie projekto finansavimo mažesne kitų lėšų suma, nei numatyta lentelės 12 stulpelyje, jeigu ir esant mažesnei kitų lėšų sumai projektas atitinka Regioninės pažangos priemonės Nr. 02-001-06-07-03 (RE) „Didinti geriamojo vandens tiekimo infrastruktūros saugumą“  finansavimo gairėse, patvirtintose Lietuvos Respublikos aplinkos ministro  2026 m. ...  d. įsakymu Nr. .... „Dėl 2022–2030 metų plėtros programos valdytojos Lietuvos Respublikos aplinkos ministerijos aplinkos apsaugos ir klimato kaitos valdymo plėtros programos regioninės pažangos priemonės Nr. 02-001-06-07-03 (RE) „Didinti geriamojo vandens tiekimo infrastruktūros saugumą“ finansavimo gairių patvirtinimo“, nustatytus reikalavimus dėl didžiausios galimos projekto išlaidų finansuojamosios dalies.</t>
  </si>
  <si>
    <t>Įgyvendinami projektai turi atitikti regioninės pažangos priemonės Nr. 02-001-06-07-03 (RE) „Didinti geriamojo vandens tiekimo infrastruktūros saugumą“ finansavimo gairių, patvirtintų Lietuvos Respublikos aplinkos ministro  2026 m. ...  d. įsakymu Nr. .... „Dėl 2022–2030 metų plėtros programos valdytojos Lietuvos Respublikos aplinkos ministerijos aplinkos apsaugos ir klimato kaitos valdymo plėtros programos regioninės pažangos priemonės Nr. 02-001-06-07-03 (RE) „Didinti geriamojo vandens tiekimo infrastruktūros saugumą“ finansavimo gairių patvirtinimo.
Papildomi reikalavimai projektams nenustatomi.</t>
  </si>
  <si>
    <r>
      <t xml:space="preserve">Pareiškėjas (projekto vykdytojas) gali prisidėti prie projekto finansavimo mažesne kitų lėšų suma, nei numatyta lentelės 12 stulpelyje, jeigu ir esant mažesnei kitų lėšų sumai projektas atitinka Regioninės pažangos priemonės Nr. 01-004-10-04-01 (RE) „Stiprinti civilinę parengtį“ finansavimo gairėse, patvirtintose Lietuvos Respublikos vidaus reikalų ministro </t>
    </r>
    <r>
      <rPr>
        <sz val="8"/>
        <color rgb="FFFF0000"/>
        <rFont val="Times New Roman"/>
        <family val="1"/>
        <charset val="186"/>
      </rPr>
      <t>2026 m. .... d. įsakymu Nr. ... „Dėl regioninės pažangos priemonės 01-004-10-04-01 (RE) „Stiprinti civilinę parengtį“ finansavimo gairių patvirtinimo“, nustatytus reikalavimus dėl didžiausios galimos projekto išlaidų finansuojamosios dalies.</t>
    </r>
  </si>
  <si>
    <t>Įgyvendinami projektai turi atitikti regioninės pažangos priemonės Nr. 01-004-10-04-01 (RE) „Stiprinti civilinę parengtį“ finansavimo gairių, patvirtintų Lietuvos Respublikos vidaus reikalų ministro 2026 m. ... d. įsakymu Nr. ... „Dėl regioninės pažangos priemonės 01-004-10-04-01 (RE) „Stiprinti civilinę parengtį“finansavimo gairių patvirtinimo“, reikalavimus.
Papildomi reikalavimai projektams nenustatomi.</t>
  </si>
  <si>
    <t>Projektas</t>
  </si>
  <si>
    <r>
      <t>PATVIRTINTA
Alytaus regiono plėtros tarybos
2023 m. balandžio 5 d. sprendimu Nr. K-19
(</t>
    </r>
    <r>
      <rPr>
        <sz val="12"/>
        <color rgb="FFFF0000"/>
        <rFont val="Times New Roman"/>
        <family val="1"/>
        <charset val="186"/>
      </rPr>
      <t>2026 m.  ..... d.  sprendimo Nr. ....  redakcija</t>
    </r>
    <r>
      <rPr>
        <sz val="12"/>
        <color theme="1"/>
        <rFont val="Times New Roman"/>
        <family val="1"/>
      </rPr>
      <t>)</t>
    </r>
  </si>
  <si>
    <t xml:space="preserve">  Juridiniai asmenys, kurių turtas planuojamas tvarkyti ir tvarkomas projekto lėšomis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</si>
</sst>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000000"/>
    <numFmt numFmtId="166" formatCode="#,##0.0"/>
    <numFmt numFmtId="167" formatCode="0.000000"/>
    <numFmt numFmtId="168" formatCode="0.000000000000"/>
    <numFmt numFmtId="169" formatCode="#,##0.00\ _€"/>
  </numFmts>
  <fonts count="56" x14ac:knownFonts="1">
    <font>
      <sz val="11"/>
      <color theme="1"/>
      <name val="Calibri"/>
      <family val="2"/>
      <charset val="186"/>
      <scheme val="minor"/>
    </font>
    <font>
      <b/>
      <sz val="8"/>
      <color rgb="FF000000"/>
      <name val="Times New Roman"/>
      <family val="1"/>
    </font>
    <font>
      <b/>
      <sz val="8"/>
      <color theme="1"/>
      <name val="Times New Roman"/>
      <family val="1"/>
    </font>
    <font>
      <sz val="8"/>
      <color theme="1"/>
      <name val="Times New Roman"/>
      <family val="1"/>
    </font>
    <font>
      <i/>
      <sz val="8"/>
      <color rgb="FF808080"/>
      <name val="Times New Roman"/>
      <family val="1"/>
    </font>
    <font>
      <b/>
      <sz val="8"/>
      <color rgb="FF808080"/>
      <name val="Times New Roman"/>
      <family val="1"/>
    </font>
    <font>
      <i/>
      <sz val="8"/>
      <color theme="1"/>
      <name val="Times New Roman"/>
      <family val="1"/>
    </font>
    <font>
      <b/>
      <sz val="11"/>
      <color rgb="FF000000"/>
      <name val="Times New Roman"/>
      <family val="1"/>
    </font>
    <font>
      <b/>
      <sz val="11"/>
      <color theme="1"/>
      <name val="Times New Roman"/>
      <family val="1"/>
    </font>
    <font>
      <sz val="11"/>
      <color theme="1"/>
      <name val="Times New Roman"/>
      <family val="1"/>
    </font>
    <font>
      <sz val="11"/>
      <name val="Times New Roman"/>
      <family val="1"/>
    </font>
    <font>
      <b/>
      <sz val="11"/>
      <name val="Times New Roman"/>
      <family val="1"/>
    </font>
    <font>
      <i/>
      <sz val="11"/>
      <color theme="1"/>
      <name val="Times New Roman"/>
      <family val="1"/>
    </font>
    <font>
      <u/>
      <sz val="11"/>
      <color theme="10"/>
      <name val="Calibri"/>
      <family val="2"/>
      <charset val="186"/>
      <scheme val="minor"/>
    </font>
    <font>
      <sz val="11"/>
      <color rgb="FF00B050"/>
      <name val="Times New Roman"/>
      <family val="1"/>
    </font>
    <font>
      <sz val="11"/>
      <color rgb="FFFF0000"/>
      <name val="Times New Roman"/>
      <family val="1"/>
    </font>
    <font>
      <b/>
      <sz val="9"/>
      <color rgb="FF000000"/>
      <name val="Times New Roman"/>
      <family val="1"/>
      <charset val="186"/>
    </font>
    <font>
      <b/>
      <sz val="9"/>
      <color theme="1"/>
      <name val="Times New Roman"/>
      <family val="1"/>
      <charset val="186"/>
    </font>
    <font>
      <b/>
      <sz val="9"/>
      <color theme="1"/>
      <name val="Calibri"/>
      <family val="2"/>
      <charset val="186"/>
      <scheme val="minor"/>
    </font>
    <font>
      <b/>
      <sz val="9"/>
      <color theme="1"/>
      <name val="Times New Roman"/>
      <family val="1"/>
    </font>
    <font>
      <b/>
      <i/>
      <sz val="8"/>
      <color theme="1"/>
      <name val="Times New Roman"/>
      <family val="1"/>
    </font>
    <font>
      <sz val="8"/>
      <color theme="1"/>
      <name val="Times New Roman"/>
      <family val="1"/>
      <charset val="186"/>
    </font>
    <font>
      <b/>
      <sz val="8"/>
      <name val="Times New Roman"/>
      <family val="1"/>
    </font>
    <font>
      <sz val="8"/>
      <name val="Times New Roman"/>
      <family val="1"/>
    </font>
    <font>
      <sz val="11"/>
      <color theme="1"/>
      <name val="Times New Roman"/>
      <family val="1"/>
      <charset val="186"/>
    </font>
    <font>
      <i/>
      <sz val="11"/>
      <color theme="1"/>
      <name val="Times New Roman"/>
      <family val="1"/>
      <charset val="186"/>
    </font>
    <font>
      <sz val="8"/>
      <name val="Times New Roman"/>
      <family val="1"/>
      <charset val="186"/>
    </font>
    <font>
      <b/>
      <sz val="9"/>
      <name val="Times New Roman"/>
      <family val="1"/>
    </font>
    <font>
      <i/>
      <sz val="11"/>
      <name val="Times New Roman"/>
      <family val="1"/>
    </font>
    <font>
      <sz val="11"/>
      <name val="Calibri"/>
      <family val="2"/>
      <charset val="186"/>
      <scheme val="minor"/>
    </font>
    <font>
      <b/>
      <sz val="9"/>
      <name val="Times New Roman"/>
      <family val="1"/>
      <charset val="186"/>
    </font>
    <font>
      <b/>
      <sz val="9"/>
      <name val="Calibri"/>
      <family val="2"/>
      <charset val="186"/>
      <scheme val="minor"/>
    </font>
    <font>
      <sz val="11"/>
      <name val="Times New Roman"/>
      <family val="1"/>
      <charset val="186"/>
    </font>
    <font>
      <b/>
      <sz val="8"/>
      <name val="Times New Roman"/>
      <family val="1"/>
      <charset val="186"/>
    </font>
    <font>
      <b/>
      <i/>
      <sz val="8"/>
      <name val="Times New Roman"/>
      <family val="1"/>
    </font>
    <font>
      <i/>
      <sz val="8"/>
      <name val="Times New Roman"/>
      <family val="1"/>
    </font>
    <font>
      <i/>
      <sz val="11"/>
      <name val="Times New Roman"/>
      <family val="1"/>
      <charset val="186"/>
    </font>
    <font>
      <sz val="8"/>
      <color rgb="FFFF0000"/>
      <name val="Times New Roman"/>
      <family val="1"/>
      <charset val="186"/>
    </font>
    <font>
      <sz val="12"/>
      <color theme="1"/>
      <name val="Times New Roman"/>
      <family val="1"/>
    </font>
    <font>
      <i/>
      <sz val="9"/>
      <color theme="1"/>
      <name val="Times New Roman"/>
      <family val="1"/>
    </font>
    <font>
      <b/>
      <sz val="12"/>
      <color theme="1"/>
      <name val="Times New Roman"/>
      <family val="1"/>
    </font>
    <font>
      <strike/>
      <sz val="11"/>
      <color theme="1"/>
      <name val="Times New Roman"/>
      <family val="1"/>
    </font>
    <font>
      <u/>
      <sz val="11"/>
      <color theme="1"/>
      <name val="Calibri"/>
      <family val="2"/>
      <charset val="186"/>
      <scheme val="minor"/>
    </font>
    <font>
      <sz val="10"/>
      <color theme="1"/>
      <name val="Times New Roman"/>
      <family val="1"/>
    </font>
    <font>
      <b/>
      <sz val="8"/>
      <color theme="1"/>
      <name val="Times New Roman"/>
      <family val="1"/>
      <charset val="186"/>
    </font>
    <font>
      <strike/>
      <sz val="8"/>
      <color theme="1"/>
      <name val="Times New Roman"/>
      <family val="1"/>
    </font>
    <font>
      <sz val="11"/>
      <color rgb="FFFF0000"/>
      <name val="Times New Roman"/>
      <family val="1"/>
      <charset val="186"/>
    </font>
    <font>
      <i/>
      <sz val="11"/>
      <color rgb="FFFF0000"/>
      <name val="Times New Roman"/>
      <family val="1"/>
    </font>
    <font>
      <b/>
      <sz val="11"/>
      <color rgb="FFFF0000"/>
      <name val="Times New Roman"/>
      <family val="1"/>
    </font>
    <font>
      <sz val="11"/>
      <color rgb="FFFF0000"/>
      <name val="Calibri"/>
      <family val="2"/>
      <charset val="186"/>
      <scheme val="minor"/>
    </font>
    <font>
      <sz val="8"/>
      <color rgb="FFFF0000"/>
      <name val="Times New Roman"/>
      <family val="1"/>
    </font>
    <font>
      <b/>
      <sz val="8"/>
      <color rgb="FFFF0000"/>
      <name val="Times New Roman"/>
      <family val="1"/>
    </font>
    <font>
      <b/>
      <i/>
      <sz val="8"/>
      <color rgb="FFFF0000"/>
      <name val="Times New Roman"/>
      <family val="1"/>
    </font>
    <font>
      <i/>
      <sz val="8"/>
      <color rgb="FFFF0000"/>
      <name val="Times New Roman"/>
      <family val="1"/>
    </font>
    <font>
      <i/>
      <sz val="11"/>
      <color rgb="FFFF0000"/>
      <name val="Times New Roman"/>
      <family val="1"/>
      <charset val="186"/>
    </font>
    <font>
      <sz val="12"/>
      <color rgb="FFFF0000"/>
      <name val="Times New Roman"/>
      <family val="1"/>
      <charset val="186"/>
    </font>
  </fonts>
  <fills count="7">
    <fill>
      <patternFill patternType="none"/>
    </fill>
    <fill>
      <patternFill patternType="gray125"/>
    </fill>
    <fill>
      <patternFill patternType="solid">
        <fgColor rgb="FFD9E2F3"/>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716">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right"/>
    </xf>
    <xf numFmtId="4" fontId="2"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horizontal="left"/>
    </xf>
    <xf numFmtId="0" fontId="8" fillId="3" borderId="1" xfId="0" applyFont="1" applyFill="1" applyBorder="1" applyAlignment="1">
      <alignment horizontal="center"/>
    </xf>
    <xf numFmtId="0" fontId="9" fillId="0" borderId="0" xfId="0" applyFont="1"/>
    <xf numFmtId="0" fontId="8" fillId="0" borderId="0" xfId="0" applyFont="1"/>
    <xf numFmtId="0" fontId="9" fillId="0" borderId="1" xfId="0" applyFont="1" applyBorder="1" applyAlignment="1">
      <alignment horizontal="left"/>
    </xf>
    <xf numFmtId="2" fontId="0" fillId="0" borderId="0" xfId="0" applyNumberFormat="1"/>
    <xf numFmtId="2" fontId="9" fillId="0" borderId="0" xfId="0" applyNumberFormat="1" applyFont="1"/>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0" borderId="0" xfId="0" applyFont="1"/>
    <xf numFmtId="2" fontId="18" fillId="0" borderId="0" xfId="0" applyNumberFormat="1" applyFont="1"/>
    <xf numFmtId="0" fontId="14" fillId="0" borderId="0" xfId="0" applyFont="1" applyAlignment="1">
      <alignment horizontal="left" vertical="top"/>
    </xf>
    <xf numFmtId="4" fontId="14" fillId="0" borderId="0" xfId="0" applyNumberFormat="1" applyFont="1" applyAlignment="1">
      <alignment horizontal="left" vertical="top" wrapText="1"/>
    </xf>
    <xf numFmtId="0" fontId="15" fillId="0" borderId="0" xfId="0" applyFont="1"/>
    <xf numFmtId="0" fontId="17" fillId="3" borderId="1" xfId="0" applyFont="1" applyFill="1" applyBorder="1" applyAlignment="1">
      <alignment horizontal="center"/>
    </xf>
    <xf numFmtId="3" fontId="19" fillId="2" borderId="2" xfId="0" applyNumberFormat="1" applyFont="1" applyFill="1" applyBorder="1" applyAlignment="1">
      <alignment horizontal="center" vertical="center" wrapText="1"/>
    </xf>
    <xf numFmtId="4" fontId="9" fillId="0" borderId="0" xfId="0" applyNumberFormat="1" applyFont="1" applyAlignment="1">
      <alignment horizontal="left" vertical="top" wrapText="1"/>
    </xf>
    <xf numFmtId="4" fontId="15" fillId="0" borderId="0" xfId="0" applyNumberFormat="1" applyFont="1" applyAlignment="1">
      <alignment horizontal="center"/>
    </xf>
    <xf numFmtId="0" fontId="9" fillId="0" borderId="1" xfId="0" applyFont="1" applyBorder="1" applyAlignment="1">
      <alignment horizontal="center" vertical="top" wrapText="1"/>
    </xf>
    <xf numFmtId="1" fontId="17" fillId="3" borderId="1" xfId="0" applyNumberFormat="1" applyFont="1" applyFill="1" applyBorder="1" applyAlignment="1">
      <alignment horizontal="center"/>
    </xf>
    <xf numFmtId="1" fontId="18" fillId="0" borderId="0" xfId="0" applyNumberFormat="1" applyFont="1"/>
    <xf numFmtId="0" fontId="9" fillId="0" borderId="0" xfId="0" applyFont="1" applyAlignment="1">
      <alignment horizontal="left" vertical="top"/>
    </xf>
    <xf numFmtId="0" fontId="17" fillId="3"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65" fontId="3" fillId="0" borderId="0" xfId="0" applyNumberFormat="1" applyFont="1" applyAlignment="1">
      <alignment horizontal="right"/>
    </xf>
    <xf numFmtId="4" fontId="22" fillId="0" borderId="4" xfId="0" applyNumberFormat="1" applyFont="1" applyBorder="1" applyAlignment="1">
      <alignment horizontal="right"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168" fontId="0" fillId="0" borderId="0" xfId="0" applyNumberFormat="1"/>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49" fontId="3" fillId="0" borderId="0" xfId="0" applyNumberFormat="1" applyFont="1" applyAlignment="1">
      <alignment horizontal="right" vertical="top"/>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4" fontId="20"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4" fontId="2" fillId="0" borderId="4" xfId="0" applyNumberFormat="1" applyFont="1" applyBorder="1" applyAlignment="1">
      <alignment horizontal="center" vertical="top" wrapText="1"/>
    </xf>
    <xf numFmtId="4" fontId="23" fillId="0" borderId="1" xfId="0" applyNumberFormat="1" applyFont="1" applyBorder="1" applyAlignment="1">
      <alignment horizontal="center" vertical="top" wrapText="1"/>
    </xf>
    <xf numFmtId="0" fontId="8" fillId="0" borderId="1" xfId="0" applyFont="1" applyBorder="1" applyAlignment="1">
      <alignment horizontal="left" vertical="top"/>
    </xf>
    <xf numFmtId="0" fontId="3" fillId="0" borderId="12" xfId="0" applyFont="1" applyBorder="1"/>
    <xf numFmtId="4" fontId="9" fillId="0" borderId="12" xfId="0" applyNumberFormat="1" applyFont="1" applyBorder="1" applyAlignment="1">
      <alignment vertical="top"/>
    </xf>
    <xf numFmtId="4" fontId="8" fillId="0" borderId="12" xfId="0" applyNumberFormat="1" applyFont="1" applyBorder="1" applyAlignment="1">
      <alignment vertical="top"/>
    </xf>
    <xf numFmtId="4" fontId="25" fillId="0" borderId="12" xfId="0" applyNumberFormat="1" applyFont="1" applyBorder="1" applyAlignment="1">
      <alignment vertical="top"/>
    </xf>
    <xf numFmtId="0" fontId="8" fillId="0" borderId="12" xfId="0" applyFont="1" applyBorder="1"/>
    <xf numFmtId="0" fontId="17" fillId="0" borderId="12" xfId="0" applyFont="1" applyBorder="1"/>
    <xf numFmtId="4" fontId="8" fillId="0" borderId="0" xfId="0" applyNumberFormat="1" applyFont="1" applyAlignment="1">
      <alignment vertical="top"/>
    </xf>
    <xf numFmtId="0" fontId="0" fillId="0" borderId="0" xfId="0" applyAlignment="1">
      <alignment vertical="top"/>
    </xf>
    <xf numFmtId="4" fontId="9" fillId="0" borderId="0" xfId="0" applyNumberFormat="1" applyFont="1" applyAlignment="1">
      <alignment vertical="top"/>
    </xf>
    <xf numFmtId="0" fontId="17" fillId="0" borderId="0" xfId="0" applyFont="1"/>
    <xf numFmtId="4" fontId="25" fillId="0" borderId="0" xfId="0" applyNumberFormat="1" applyFont="1" applyAlignment="1">
      <alignment vertical="top"/>
    </xf>
    <xf numFmtId="0" fontId="3" fillId="0" borderId="0" xfId="0" applyFont="1" applyAlignment="1">
      <alignment horizontal="left" vertical="top"/>
    </xf>
    <xf numFmtId="0" fontId="26" fillId="0" borderId="1" xfId="0" applyFont="1" applyBorder="1" applyAlignment="1">
      <alignment horizontal="center" vertical="top" wrapText="1"/>
    </xf>
    <xf numFmtId="4" fontId="22" fillId="0" borderId="1" xfId="0" applyNumberFormat="1" applyFont="1" applyBorder="1" applyAlignment="1">
      <alignment horizontal="center" vertical="top" wrapText="1"/>
    </xf>
    <xf numFmtId="0" fontId="22" fillId="0" borderId="1" xfId="0" applyFont="1" applyBorder="1" applyAlignment="1">
      <alignment horizontal="left" vertical="top" wrapText="1"/>
    </xf>
    <xf numFmtId="0" fontId="10" fillId="0" borderId="0" xfId="0" applyFont="1"/>
    <xf numFmtId="0" fontId="11" fillId="0" borderId="0" xfId="0" applyFont="1"/>
    <xf numFmtId="0" fontId="10" fillId="0" borderId="0" xfId="0" applyFont="1" applyAlignment="1">
      <alignment horizontal="left" vertical="top"/>
    </xf>
    <xf numFmtId="49" fontId="23" fillId="0" borderId="0" xfId="0" applyNumberFormat="1" applyFont="1" applyAlignment="1">
      <alignment horizontal="right" vertical="top"/>
    </xf>
    <xf numFmtId="0" fontId="29" fillId="0" borderId="0" xfId="0" applyFont="1"/>
    <xf numFmtId="0" fontId="31" fillId="0" borderId="0" xfId="0" applyFont="1"/>
    <xf numFmtId="4" fontId="22" fillId="2" borderId="1"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3" fontId="30" fillId="2" borderId="2" xfId="0" applyNumberFormat="1" applyFont="1" applyFill="1" applyBorder="1" applyAlignment="1">
      <alignment horizontal="center" vertical="center" wrapText="1"/>
    </xf>
    <xf numFmtId="3" fontId="27" fillId="2" borderId="2" xfId="0" applyNumberFormat="1" applyFont="1" applyFill="1" applyBorder="1" applyAlignment="1">
      <alignment horizontal="center" vertical="center" wrapText="1"/>
    </xf>
    <xf numFmtId="0" fontId="22" fillId="0" borderId="1" xfId="0" applyFont="1" applyBorder="1" applyAlignment="1">
      <alignment horizontal="center" vertical="top" wrapText="1"/>
    </xf>
    <xf numFmtId="4" fontId="34" fillId="0" borderId="1" xfId="0" applyNumberFormat="1" applyFont="1" applyBorder="1" applyAlignment="1">
      <alignment horizontal="center" vertical="top" wrapText="1"/>
    </xf>
    <xf numFmtId="0" fontId="35"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1" xfId="0" applyFont="1" applyBorder="1" applyAlignment="1">
      <alignment horizontal="left" vertical="top" wrapText="1"/>
    </xf>
    <xf numFmtId="4" fontId="23" fillId="0" borderId="2" xfId="0" applyNumberFormat="1" applyFont="1" applyBorder="1" applyAlignment="1">
      <alignment horizontal="center" vertical="top" wrapText="1"/>
    </xf>
    <xf numFmtId="3" fontId="23" fillId="0" borderId="1" xfId="0" applyNumberFormat="1" applyFont="1" applyBorder="1" applyAlignment="1">
      <alignment horizontal="center" vertical="top" wrapText="1"/>
    </xf>
    <xf numFmtId="3" fontId="22" fillId="0" borderId="1" xfId="0" applyNumberFormat="1" applyFont="1" applyBorder="1" applyAlignment="1">
      <alignment horizontal="center" vertical="top" wrapText="1"/>
    </xf>
    <xf numFmtId="166" fontId="22" fillId="0" borderId="1" xfId="0" applyNumberFormat="1" applyFont="1" applyBorder="1" applyAlignment="1">
      <alignment horizontal="center" vertical="top" wrapText="1"/>
    </xf>
    <xf numFmtId="2" fontId="29" fillId="0" borderId="0" xfId="0" applyNumberFormat="1" applyFont="1"/>
    <xf numFmtId="0" fontId="11"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2" fontId="31" fillId="0" borderId="0" xfId="0" applyNumberFormat="1" applyFont="1"/>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0" xfId="0" applyFont="1" applyAlignment="1">
      <alignment horizontal="left"/>
    </xf>
    <xf numFmtId="0" fontId="11" fillId="0" borderId="12" xfId="0" applyFont="1" applyBorder="1"/>
    <xf numFmtId="0" fontId="30" fillId="0" borderId="12" xfId="0" applyFont="1" applyBorder="1"/>
    <xf numFmtId="0" fontId="30" fillId="0" borderId="0" xfId="0" applyFont="1"/>
    <xf numFmtId="0" fontId="23" fillId="0" borderId="12" xfId="0" applyFont="1" applyBorder="1"/>
    <xf numFmtId="0" fontId="23" fillId="0" borderId="0" xfId="0" applyFont="1" applyAlignment="1">
      <alignment horizontal="center"/>
    </xf>
    <xf numFmtId="0" fontId="23" fillId="0" borderId="0" xfId="0" applyFont="1"/>
    <xf numFmtId="4" fontId="11" fillId="0" borderId="12" xfId="0" applyNumberFormat="1" applyFont="1" applyBorder="1" applyAlignment="1">
      <alignment vertical="top"/>
    </xf>
    <xf numFmtId="4" fontId="11" fillId="0" borderId="0" xfId="0" applyNumberFormat="1" applyFont="1" applyAlignment="1">
      <alignment vertical="top"/>
    </xf>
    <xf numFmtId="4" fontId="10" fillId="0" borderId="12" xfId="0" applyNumberFormat="1" applyFont="1" applyBorder="1" applyAlignment="1">
      <alignment vertical="top"/>
    </xf>
    <xf numFmtId="4" fontId="10" fillId="0" borderId="0" xfId="0" applyNumberFormat="1" applyFont="1" applyAlignment="1">
      <alignment vertical="top"/>
    </xf>
    <xf numFmtId="0" fontId="11" fillId="0" borderId="1" xfId="0" applyFont="1" applyBorder="1" applyAlignment="1">
      <alignment horizontal="left" vertical="top"/>
    </xf>
    <xf numFmtId="4" fontId="36" fillId="0" borderId="12" xfId="0" applyNumberFormat="1" applyFont="1" applyBorder="1" applyAlignment="1">
      <alignment vertical="top"/>
    </xf>
    <xf numFmtId="4" fontId="36" fillId="0" borderId="0" xfId="0" applyNumberFormat="1" applyFont="1" applyAlignment="1">
      <alignment vertical="top"/>
    </xf>
    <xf numFmtId="4" fontId="10" fillId="0" borderId="0" xfId="0" applyNumberFormat="1" applyFont="1" applyAlignment="1">
      <alignment horizontal="center"/>
    </xf>
    <xf numFmtId="0" fontId="29" fillId="0" borderId="0" xfId="0" applyFont="1" applyAlignment="1">
      <alignment vertical="top"/>
    </xf>
    <xf numFmtId="0" fontId="23" fillId="0" borderId="0" xfId="0" applyFont="1" applyAlignment="1">
      <alignment horizontal="left"/>
    </xf>
    <xf numFmtId="4" fontId="23" fillId="0" borderId="0" xfId="0" applyNumberFormat="1" applyFont="1" applyAlignment="1">
      <alignment horizontal="right"/>
    </xf>
    <xf numFmtId="2" fontId="10" fillId="0" borderId="0" xfId="0" applyNumberFormat="1" applyFont="1"/>
    <xf numFmtId="0" fontId="30" fillId="3" borderId="1" xfId="0" applyFont="1" applyFill="1" applyBorder="1" applyAlignment="1">
      <alignment horizontal="center"/>
    </xf>
    <xf numFmtId="0" fontId="10" fillId="0" borderId="1" xfId="0" applyFont="1" applyBorder="1" applyAlignment="1">
      <alignment horizontal="left"/>
    </xf>
    <xf numFmtId="1" fontId="30" fillId="3" borderId="1" xfId="0" applyNumberFormat="1" applyFont="1" applyFill="1" applyBorder="1" applyAlignment="1">
      <alignment horizontal="center"/>
    </xf>
    <xf numFmtId="4" fontId="10" fillId="0" borderId="0" xfId="0" applyNumberFormat="1" applyFont="1" applyAlignment="1">
      <alignment horizontal="left" vertical="top" wrapText="1"/>
    </xf>
    <xf numFmtId="0" fontId="11" fillId="3" borderId="1" xfId="0" applyFont="1" applyFill="1" applyBorder="1" applyAlignment="1">
      <alignment horizontal="center"/>
    </xf>
    <xf numFmtId="4" fontId="22" fillId="0" borderId="4" xfId="0" applyNumberFormat="1" applyFont="1" applyBorder="1" applyAlignment="1">
      <alignment horizontal="center" vertical="top" wrapText="1"/>
    </xf>
    <xf numFmtId="49" fontId="33" fillId="0" borderId="0" xfId="0" applyNumberFormat="1" applyFont="1" applyAlignment="1">
      <alignment horizontal="right" vertical="top"/>
    </xf>
    <xf numFmtId="165" fontId="23" fillId="0" borderId="0" xfId="0" applyNumberFormat="1" applyFont="1" applyAlignment="1">
      <alignment horizontal="right"/>
    </xf>
    <xf numFmtId="1" fontId="31" fillId="0" borderId="0" xfId="0" applyNumberFormat="1" applyFont="1"/>
    <xf numFmtId="0" fontId="27" fillId="2" borderId="2" xfId="0" applyFont="1" applyFill="1" applyBorder="1" applyAlignment="1">
      <alignment horizontal="center" vertical="center" wrapText="1"/>
    </xf>
    <xf numFmtId="4" fontId="22" fillId="0" borderId="1" xfId="0" applyNumberFormat="1" applyFont="1" applyBorder="1" applyAlignment="1">
      <alignment horizontal="right" vertical="center" wrapText="1"/>
    </xf>
    <xf numFmtId="49" fontId="23" fillId="0" borderId="8" xfId="0" applyNumberFormat="1" applyFont="1" applyBorder="1" applyAlignment="1">
      <alignment horizontal="right" vertical="top"/>
    </xf>
    <xf numFmtId="49" fontId="22" fillId="0" borderId="0" xfId="0" applyNumberFormat="1" applyFont="1" applyAlignment="1">
      <alignment horizontal="right" vertical="top"/>
    </xf>
    <xf numFmtId="164" fontId="23" fillId="0" borderId="1" xfId="0" applyNumberFormat="1" applyFont="1" applyBorder="1" applyAlignment="1">
      <alignment horizontal="center" vertical="top" wrapText="1"/>
    </xf>
    <xf numFmtId="0" fontId="26" fillId="0" borderId="2" xfId="0" applyFont="1" applyBorder="1" applyAlignment="1">
      <alignment horizontal="left" vertical="top" wrapText="1"/>
    </xf>
    <xf numFmtId="0" fontId="23" fillId="0" borderId="2" xfId="0" applyFont="1" applyBorder="1" applyAlignment="1">
      <alignment horizontal="center"/>
    </xf>
    <xf numFmtId="2" fontId="2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0" fontId="6" fillId="0" borderId="1" xfId="0" applyFont="1" applyBorder="1" applyAlignment="1">
      <alignment horizontal="center" vertical="top" wrapText="1"/>
    </xf>
    <xf numFmtId="166" fontId="3" fillId="0" borderId="1" xfId="0" applyNumberFormat="1" applyFont="1" applyBorder="1" applyAlignment="1">
      <alignment horizontal="center" vertical="top" wrapText="1"/>
    </xf>
    <xf numFmtId="49" fontId="21" fillId="0" borderId="0" xfId="0" applyNumberFormat="1" applyFont="1" applyAlignment="1">
      <alignment horizontal="right" vertical="top"/>
    </xf>
    <xf numFmtId="4" fontId="2" fillId="3" borderId="1"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4" fontId="22" fillId="3" borderId="1"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3" fontId="30" fillId="3" borderId="2" xfId="0" applyNumberFormat="1" applyFont="1" applyFill="1" applyBorder="1" applyAlignment="1">
      <alignment horizontal="center" vertical="center" wrapText="1"/>
    </xf>
    <xf numFmtId="3" fontId="27" fillId="3" borderId="2" xfId="0" applyNumberFormat="1" applyFont="1" applyFill="1" applyBorder="1" applyAlignment="1">
      <alignment horizontal="center" vertical="center" wrapText="1"/>
    </xf>
    <xf numFmtId="0" fontId="21" fillId="0" borderId="1" xfId="0" applyFont="1" applyBorder="1" applyAlignment="1">
      <alignment horizontal="center" vertical="top" wrapText="1"/>
    </xf>
    <xf numFmtId="0" fontId="9" fillId="0" borderId="1" xfId="0" applyFont="1" applyBorder="1" applyAlignment="1">
      <alignment horizontal="left" vertical="top" wrapText="1"/>
    </xf>
    <xf numFmtId="0" fontId="8" fillId="3" borderId="1" xfId="0" applyFont="1" applyFill="1" applyBorder="1" applyAlignment="1">
      <alignment horizontal="center" vertical="center" wrapText="1"/>
    </xf>
    <xf numFmtId="0" fontId="3" fillId="0" borderId="0" xfId="0" applyFont="1" applyAlignment="1">
      <alignment horizontal="left" vertical="top" wrapText="1"/>
    </xf>
    <xf numFmtId="4" fontId="9" fillId="0" borderId="0" xfId="0" applyNumberFormat="1" applyFont="1" applyAlignment="1">
      <alignment horizontal="center"/>
    </xf>
    <xf numFmtId="0" fontId="19" fillId="3" borderId="2" xfId="0" applyFont="1" applyFill="1" applyBorder="1" applyAlignment="1">
      <alignment horizontal="center" vertical="center" wrapText="1"/>
    </xf>
    <xf numFmtId="0" fontId="3" fillId="0" borderId="1" xfId="0" applyFont="1" applyBorder="1" applyAlignment="1">
      <alignment vertical="top" wrapText="1"/>
    </xf>
    <xf numFmtId="0" fontId="6" fillId="5"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vertical="top" wrapText="1"/>
    </xf>
    <xf numFmtId="4" fontId="3" fillId="5" borderId="1" xfId="0" applyNumberFormat="1" applyFont="1" applyFill="1" applyBorder="1" applyAlignment="1">
      <alignment vertical="top" wrapText="1"/>
    </xf>
    <xf numFmtId="4" fontId="3" fillId="5" borderId="2" xfId="0" applyNumberFormat="1" applyFont="1" applyFill="1" applyBorder="1" applyAlignment="1">
      <alignment vertical="top" wrapText="1"/>
    </xf>
    <xf numFmtId="0" fontId="3" fillId="5" borderId="1" xfId="0" applyFont="1" applyFill="1" applyBorder="1" applyAlignment="1">
      <alignment horizontal="left" vertical="top" wrapText="1"/>
    </xf>
    <xf numFmtId="3" fontId="3" fillId="5" borderId="1" xfId="0" applyNumberFormat="1" applyFont="1" applyFill="1" applyBorder="1" applyAlignment="1">
      <alignment horizontal="center" vertical="top" wrapText="1"/>
    </xf>
    <xf numFmtId="168" fontId="0" fillId="5" borderId="0" xfId="0" applyNumberFormat="1" applyFill="1"/>
    <xf numFmtId="2" fontId="0" fillId="5" borderId="0" xfId="0" applyNumberFormat="1" applyFill="1"/>
    <xf numFmtId="0" fontId="3" fillId="5"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0" fontId="3" fillId="5" borderId="2" xfId="0" applyFont="1" applyFill="1" applyBorder="1" applyAlignment="1">
      <alignment horizontal="left" vertical="top" wrapText="1"/>
    </xf>
    <xf numFmtId="3" fontId="3" fillId="5" borderId="2" xfId="0" applyNumberFormat="1" applyFont="1" applyFill="1" applyBorder="1" applyAlignment="1">
      <alignment horizontal="center"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2" fontId="3" fillId="5" borderId="1" xfId="0" applyNumberFormat="1" applyFont="1" applyFill="1" applyBorder="1" applyAlignment="1">
      <alignment horizontal="center"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top" wrapText="1"/>
    </xf>
    <xf numFmtId="0" fontId="3" fillId="5" borderId="4" xfId="0" applyFont="1" applyFill="1" applyBorder="1" applyAlignment="1">
      <alignment horizontal="left" vertical="top" wrapText="1"/>
    </xf>
    <xf numFmtId="3" fontId="3" fillId="5" borderId="4" xfId="0" applyNumberFormat="1" applyFont="1" applyFill="1" applyBorder="1" applyAlignment="1">
      <alignment horizontal="center" vertical="top" wrapText="1"/>
    </xf>
    <xf numFmtId="4" fontId="2" fillId="0" borderId="4"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9" fontId="2" fillId="0" borderId="8" xfId="0" applyNumberFormat="1" applyFont="1" applyBorder="1" applyAlignment="1">
      <alignment horizontal="right" vertical="top"/>
    </xf>
    <xf numFmtId="49" fontId="2" fillId="0" borderId="0" xfId="0" applyNumberFormat="1" applyFont="1" applyAlignment="1">
      <alignment horizontal="right" vertical="top"/>
    </xf>
    <xf numFmtId="4" fontId="3" fillId="0" borderId="11" xfId="0" applyNumberFormat="1" applyFont="1" applyBorder="1" applyAlignment="1">
      <alignment horizontal="right"/>
    </xf>
    <xf numFmtId="0" fontId="19" fillId="2" borderId="2" xfId="0" applyFont="1" applyFill="1" applyBorder="1" applyAlignment="1">
      <alignment horizontal="center" vertical="center" wrapText="1"/>
    </xf>
    <xf numFmtId="0" fontId="38" fillId="0" borderId="0" xfId="0" applyFont="1" applyAlignment="1">
      <alignment horizontal="left" vertical="top" wrapText="1"/>
    </xf>
    <xf numFmtId="0" fontId="8" fillId="0" borderId="0" xfId="0" applyFont="1" applyAlignment="1">
      <alignment vertical="center"/>
    </xf>
    <xf numFmtId="0" fontId="19" fillId="3" borderId="1" xfId="0" applyFont="1" applyFill="1" applyBorder="1" applyAlignment="1">
      <alignment horizontal="center" vertical="center" wrapText="1"/>
    </xf>
    <xf numFmtId="0" fontId="19" fillId="0" borderId="0" xfId="0" applyFont="1"/>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center" vertical="center" wrapText="1"/>
    </xf>
    <xf numFmtId="0" fontId="9" fillId="0" borderId="1" xfId="0" applyFont="1" applyBorder="1" applyAlignment="1">
      <alignment vertical="top"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 fontId="9"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4" xfId="0" applyFont="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0" fontId="9" fillId="0" borderId="0" xfId="0" applyFont="1" applyAlignment="1">
      <alignment horizontal="center"/>
    </xf>
    <xf numFmtId="0" fontId="9" fillId="0" borderId="1" xfId="0" applyFont="1" applyBorder="1" applyAlignment="1">
      <alignment horizontal="left" vertical="center" wrapText="1"/>
    </xf>
    <xf numFmtId="0" fontId="9" fillId="4" borderId="1" xfId="0" applyFont="1" applyFill="1" applyBorder="1" applyAlignment="1">
      <alignment vertical="top" wrapText="1"/>
    </xf>
    <xf numFmtId="0" fontId="9" fillId="0" borderId="2" xfId="0" applyFont="1" applyBorder="1" applyAlignment="1">
      <alignment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0" xfId="0" applyFont="1" applyAlignment="1">
      <alignment horizontal="right" vertical="top"/>
    </xf>
    <xf numFmtId="0" fontId="39" fillId="0" borderId="0" xfId="0" applyFont="1"/>
    <xf numFmtId="0" fontId="0" fillId="5" borderId="0" xfId="0" applyFill="1"/>
    <xf numFmtId="0" fontId="40" fillId="0" borderId="0" xfId="0" applyFont="1"/>
    <xf numFmtId="3" fontId="0" fillId="0" borderId="0" xfId="0" applyNumberFormat="1"/>
    <xf numFmtId="0" fontId="24" fillId="0" borderId="1" xfId="0" applyFont="1" applyBorder="1" applyAlignment="1">
      <alignment horizontal="center" vertical="center" wrapText="1"/>
    </xf>
    <xf numFmtId="169" fontId="9"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169" fontId="9" fillId="5" borderId="1"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xf>
    <xf numFmtId="0" fontId="9" fillId="0" borderId="6" xfId="0" applyFont="1" applyBorder="1" applyAlignment="1">
      <alignment horizontal="center" vertical="center" wrapText="1"/>
    </xf>
    <xf numFmtId="0" fontId="24" fillId="0" borderId="1" xfId="0" applyFont="1" applyBorder="1" applyAlignment="1">
      <alignment horizontal="center" vertical="center"/>
    </xf>
    <xf numFmtId="0" fontId="42" fillId="0" borderId="0" xfId="1" applyFont="1" applyAlignment="1">
      <alignment horizontal="justify" vertical="center"/>
    </xf>
    <xf numFmtId="3" fontId="9" fillId="0" borderId="0" xfId="0" applyNumberFormat="1" applyFont="1" applyAlignment="1">
      <alignment horizontal="center" vertical="center" wrapText="1"/>
    </xf>
    <xf numFmtId="0" fontId="43" fillId="0" borderId="0" xfId="0" applyFont="1"/>
    <xf numFmtId="49" fontId="9" fillId="5" borderId="6" xfId="0" applyNumberFormat="1" applyFont="1" applyFill="1" applyBorder="1" applyAlignment="1">
      <alignment horizontal="left" vertical="top"/>
    </xf>
    <xf numFmtId="1" fontId="0" fillId="0" borderId="0" xfId="0" applyNumberFormat="1"/>
    <xf numFmtId="49" fontId="3" fillId="0" borderId="0" xfId="0" applyNumberFormat="1" applyFont="1" applyAlignment="1">
      <alignment horizontal="left" vertical="top"/>
    </xf>
    <xf numFmtId="4" fontId="8" fillId="0" borderId="0" xfId="0" applyNumberFormat="1" applyFont="1" applyAlignment="1">
      <alignment horizontal="center"/>
    </xf>
    <xf numFmtId="0" fontId="44" fillId="0" borderId="1" xfId="0" applyFont="1" applyBorder="1" applyAlignment="1">
      <alignment horizontal="left" vertical="top" wrapText="1"/>
    </xf>
    <xf numFmtId="3" fontId="44" fillId="0" borderId="1" xfId="0" applyNumberFormat="1" applyFont="1" applyBorder="1" applyAlignment="1">
      <alignment horizontal="center" vertical="top" wrapText="1"/>
    </xf>
    <xf numFmtId="4" fontId="0" fillId="0" borderId="0" xfId="0" applyNumberFormat="1"/>
    <xf numFmtId="0" fontId="44" fillId="0" borderId="1" xfId="0" applyFont="1" applyBorder="1" applyAlignment="1">
      <alignment vertical="top" wrapText="1"/>
    </xf>
    <xf numFmtId="0" fontId="21" fillId="0" borderId="1" xfId="0" applyFont="1" applyBorder="1" applyAlignment="1">
      <alignment vertical="top" wrapText="1"/>
    </xf>
    <xf numFmtId="4" fontId="45" fillId="0" borderId="1" xfId="0" applyNumberFormat="1" applyFont="1" applyBorder="1" applyAlignment="1">
      <alignment horizontal="center" vertical="top" wrapText="1"/>
    </xf>
    <xf numFmtId="0" fontId="45" fillId="0" borderId="1" xfId="0" applyFont="1" applyBorder="1" applyAlignment="1">
      <alignment horizontal="center" vertical="top" wrapText="1"/>
    </xf>
    <xf numFmtId="167" fontId="0" fillId="0" borderId="0" xfId="0" applyNumberFormat="1"/>
    <xf numFmtId="0" fontId="21" fillId="0" borderId="2" xfId="0" applyFont="1" applyBorder="1" applyAlignment="1">
      <alignment horizontal="left" vertical="top"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vertical="top" wrapText="1"/>
    </xf>
    <xf numFmtId="166" fontId="2" fillId="0" borderId="1" xfId="0" applyNumberFormat="1" applyFont="1" applyBorder="1" applyAlignment="1">
      <alignment horizontal="center" vertical="top" wrapText="1"/>
    </xf>
    <xf numFmtId="164" fontId="0" fillId="0" borderId="0" xfId="0" applyNumberFormat="1"/>
    <xf numFmtId="0" fontId="24" fillId="0" borderId="0" xfId="0" applyFont="1"/>
    <xf numFmtId="4" fontId="2" fillId="0" borderId="4" xfId="0" applyNumberFormat="1" applyFont="1" applyBorder="1" applyAlignment="1">
      <alignment horizontal="left" vertical="top" wrapText="1"/>
    </xf>
    <xf numFmtId="0" fontId="3" fillId="0" borderId="0" xfId="0" applyFont="1" applyAlignment="1">
      <alignment vertical="top" wrapText="1"/>
    </xf>
    <xf numFmtId="0" fontId="44" fillId="0" borderId="0" xfId="0" applyFont="1" applyAlignment="1">
      <alignment horizontal="right" vertical="top"/>
    </xf>
    <xf numFmtId="0" fontId="3" fillId="0" borderId="0" xfId="0" applyFont="1" applyAlignment="1">
      <alignment horizontal="right" vertical="top"/>
    </xf>
    <xf numFmtId="4" fontId="3" fillId="0" borderId="0" xfId="0" applyNumberFormat="1" applyFont="1" applyAlignment="1">
      <alignment horizontal="left" vertical="top" wrapText="1"/>
    </xf>
    <xf numFmtId="49" fontId="15" fillId="0" borderId="4"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top" wrapText="1"/>
    </xf>
    <xf numFmtId="0" fontId="15" fillId="0" borderId="1" xfId="0" applyFont="1" applyBorder="1" applyAlignment="1">
      <alignment vertical="top" wrapText="1"/>
    </xf>
    <xf numFmtId="0" fontId="15" fillId="5" borderId="1" xfId="0" applyFont="1" applyFill="1" applyBorder="1" applyAlignment="1">
      <alignment horizontal="center" vertical="center" wrapText="1"/>
    </xf>
    <xf numFmtId="0" fontId="15" fillId="0" borderId="2" xfId="0" applyFont="1" applyBorder="1" applyAlignment="1">
      <alignment horizontal="left" vertical="top" wrapText="1"/>
    </xf>
    <xf numFmtId="49" fontId="15" fillId="0" borderId="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169" fontId="15"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center" vertical="center" wrapText="1"/>
    </xf>
    <xf numFmtId="169" fontId="48" fillId="0" borderId="1" xfId="0" applyNumberFormat="1" applyFont="1" applyBorder="1" applyAlignment="1">
      <alignment horizontal="center" vertical="center" wrapText="1"/>
    </xf>
    <xf numFmtId="0" fontId="50" fillId="0" borderId="1" xfId="0" applyFont="1" applyBorder="1" applyAlignment="1">
      <alignment horizontal="center" vertical="top" wrapText="1"/>
    </xf>
    <xf numFmtId="49" fontId="37" fillId="0" borderId="0" xfId="0" applyNumberFormat="1" applyFont="1" applyAlignment="1">
      <alignment horizontal="right" vertical="top"/>
    </xf>
    <xf numFmtId="0" fontId="51" fillId="0" borderId="1" xfId="0" applyFont="1" applyBorder="1" applyAlignment="1">
      <alignment horizontal="left" vertical="top" wrapText="1"/>
    </xf>
    <xf numFmtId="0" fontId="51" fillId="0" borderId="1" xfId="0" applyFont="1" applyBorder="1" applyAlignment="1">
      <alignment horizontal="center" vertical="top" wrapText="1"/>
    </xf>
    <xf numFmtId="3" fontId="51" fillId="0" borderId="1" xfId="0" applyNumberFormat="1" applyFont="1" applyBorder="1" applyAlignment="1">
      <alignment horizontal="center" vertical="top" wrapText="1"/>
    </xf>
    <xf numFmtId="0" fontId="51" fillId="0" borderId="4" xfId="0" applyFont="1" applyBorder="1" applyAlignment="1">
      <alignment horizontal="left" vertical="top" wrapText="1"/>
    </xf>
    <xf numFmtId="0" fontId="50" fillId="0" borderId="1" xfId="0" applyFont="1" applyBorder="1" applyAlignment="1">
      <alignment horizontal="left" vertical="top" wrapText="1"/>
    </xf>
    <xf numFmtId="4" fontId="51" fillId="0" borderId="1" xfId="0" applyNumberFormat="1" applyFont="1" applyBorder="1" applyAlignment="1">
      <alignment horizontal="center" vertical="top" wrapText="1"/>
    </xf>
    <xf numFmtId="4" fontId="52" fillId="0" borderId="1" xfId="0" applyNumberFormat="1" applyFont="1" applyBorder="1" applyAlignment="1">
      <alignment horizontal="center" vertical="top" wrapText="1"/>
    </xf>
    <xf numFmtId="0" fontId="53" fillId="0" borderId="1" xfId="0" applyFont="1" applyBorder="1" applyAlignment="1">
      <alignment horizontal="center" vertical="top" wrapText="1"/>
    </xf>
    <xf numFmtId="4" fontId="51" fillId="0" borderId="4" xfId="0" applyNumberFormat="1" applyFont="1" applyBorder="1" applyAlignment="1">
      <alignment horizontal="center" vertical="top" wrapText="1"/>
    </xf>
    <xf numFmtId="0" fontId="50" fillId="0" borderId="2" xfId="0" applyFont="1" applyBorder="1" applyAlignment="1">
      <alignment horizontal="center" vertical="top" wrapText="1"/>
    </xf>
    <xf numFmtId="0" fontId="50" fillId="0" borderId="2" xfId="0" applyFont="1" applyBorder="1" applyAlignment="1">
      <alignment horizontal="left" vertical="top" wrapText="1"/>
    </xf>
    <xf numFmtId="49" fontId="51" fillId="0" borderId="0" xfId="0" applyNumberFormat="1" applyFont="1" applyAlignment="1">
      <alignment horizontal="right" vertical="top"/>
    </xf>
    <xf numFmtId="0" fontId="15" fillId="0" borderId="1" xfId="0" applyFont="1" applyBorder="1" applyAlignment="1">
      <alignment horizontal="center" vertical="top" wrapText="1"/>
    </xf>
    <xf numFmtId="0" fontId="15" fillId="0" borderId="1" xfId="0" applyFont="1" applyBorder="1" applyAlignment="1">
      <alignment horizontal="center" vertical="top"/>
    </xf>
    <xf numFmtId="0" fontId="50" fillId="0" borderId="4" xfId="0" applyFont="1" applyBorder="1" applyAlignment="1">
      <alignment horizontal="left" vertical="top" wrapText="1"/>
    </xf>
    <xf numFmtId="0" fontId="50" fillId="0" borderId="4" xfId="0" applyFont="1" applyBorder="1" applyAlignment="1">
      <alignment horizontal="center" vertical="top" wrapText="1"/>
    </xf>
    <xf numFmtId="0" fontId="15" fillId="6" borderId="2" xfId="0" applyFont="1" applyFill="1" applyBorder="1" applyAlignment="1">
      <alignment horizontal="center" vertical="center" wrapText="1"/>
    </xf>
    <xf numFmtId="1" fontId="15" fillId="0" borderId="3"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0" fontId="37" fillId="0" borderId="1" xfId="0" applyFont="1" applyBorder="1" applyAlignment="1">
      <alignment horizontal="left" vertical="top" wrapText="1"/>
    </xf>
    <xf numFmtId="0" fontId="9" fillId="0" borderId="1" xfId="0" applyFont="1" applyBorder="1" applyAlignment="1">
      <alignment vertical="center" wrapText="1"/>
    </xf>
    <xf numFmtId="0" fontId="48" fillId="0" borderId="0" xfId="0" applyFont="1"/>
    <xf numFmtId="16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9" fillId="0" borderId="5" xfId="0" applyFont="1" applyBorder="1" applyAlignment="1">
      <alignment horizontal="center" vertical="top"/>
    </xf>
    <xf numFmtId="0" fontId="9" fillId="0" borderId="6" xfId="0" applyFont="1" applyBorder="1" applyAlignment="1">
      <alignment horizontal="center" vertical="top"/>
    </xf>
    <xf numFmtId="49" fontId="9" fillId="0" borderId="1" xfId="0" applyNumberFormat="1" applyFont="1" applyBorder="1" applyAlignment="1">
      <alignment horizontal="left" vertical="top" wrapText="1"/>
    </xf>
    <xf numFmtId="1" fontId="9" fillId="0" borderId="1" xfId="0" applyNumberFormat="1" applyFont="1" applyBorder="1" applyAlignment="1">
      <alignment horizontal="center" vertical="top"/>
    </xf>
    <xf numFmtId="0" fontId="8" fillId="0" borderId="0" xfId="0" applyFont="1" applyAlignment="1">
      <alignment horizontal="center"/>
    </xf>
    <xf numFmtId="0" fontId="48" fillId="0" borderId="0" xfId="0" applyFont="1" applyAlignment="1">
      <alignment horizont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center" vertical="center"/>
    </xf>
    <xf numFmtId="3" fontId="46" fillId="0" borderId="5" xfId="0" applyNumberFormat="1" applyFont="1" applyBorder="1" applyAlignment="1">
      <alignment horizontal="center" vertical="top" wrapText="1"/>
    </xf>
    <xf numFmtId="3" fontId="46" fillId="0" borderId="7" xfId="0" applyNumberFormat="1" applyFont="1" applyBorder="1" applyAlignment="1">
      <alignment horizontal="center" vertical="top" wrapText="1"/>
    </xf>
    <xf numFmtId="3" fontId="46" fillId="0" borderId="6" xfId="0" applyNumberFormat="1" applyFont="1" applyBorder="1" applyAlignment="1">
      <alignment horizontal="center" vertical="top" wrapText="1"/>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4" fontId="48" fillId="0" borderId="5" xfId="0" applyNumberFormat="1" applyFont="1" applyBorder="1" applyAlignment="1">
      <alignment horizontal="center" vertical="top"/>
    </xf>
    <xf numFmtId="4" fontId="48" fillId="0" borderId="7" xfId="0" applyNumberFormat="1" applyFont="1" applyBorder="1" applyAlignment="1">
      <alignment horizontal="center" vertical="top"/>
    </xf>
    <xf numFmtId="4" fontId="48" fillId="0" borderId="6" xfId="0" applyNumberFormat="1" applyFont="1" applyBorder="1" applyAlignment="1">
      <alignment horizontal="center" vertical="top"/>
    </xf>
    <xf numFmtId="0" fontId="24" fillId="0" borderId="5" xfId="0" applyFont="1" applyBorder="1" applyAlignment="1">
      <alignment horizontal="left" vertical="top"/>
    </xf>
    <xf numFmtId="0" fontId="24" fillId="0" borderId="7" xfId="0" applyFont="1" applyBorder="1" applyAlignment="1">
      <alignment horizontal="left" vertical="top"/>
    </xf>
    <xf numFmtId="0" fontId="24" fillId="0" borderId="6" xfId="0" applyFont="1" applyBorder="1" applyAlignment="1">
      <alignment horizontal="left" vertical="top"/>
    </xf>
    <xf numFmtId="4" fontId="47" fillId="0" borderId="7" xfId="0" applyNumberFormat="1" applyFont="1" applyBorder="1" applyAlignment="1">
      <alignment horizontal="center" vertical="top"/>
    </xf>
    <xf numFmtId="0" fontId="47" fillId="0" borderId="7" xfId="0" applyFont="1" applyBorder="1" applyAlignment="1">
      <alignment horizontal="center" vertical="top"/>
    </xf>
    <xf numFmtId="0" fontId="47" fillId="0" borderId="6" xfId="0" applyFont="1" applyBorder="1" applyAlignment="1">
      <alignment horizontal="center"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15" fillId="0" borderId="5" xfId="0" applyFont="1" applyBorder="1" applyAlignment="1">
      <alignment horizontal="center" vertical="top"/>
    </xf>
    <xf numFmtId="0" fontId="15" fillId="0" borderId="7" xfId="0" applyFont="1" applyBorder="1" applyAlignment="1">
      <alignment horizontal="center" vertical="top"/>
    </xf>
    <xf numFmtId="0" fontId="15" fillId="0" borderId="6" xfId="0" applyFont="1" applyBorder="1" applyAlignment="1">
      <alignment horizontal="center" vertical="top"/>
    </xf>
    <xf numFmtId="0" fontId="8" fillId="0" borderId="11" xfId="0" applyFont="1" applyBorder="1" applyAlignment="1">
      <alignment horizontal="left"/>
    </xf>
    <xf numFmtId="0" fontId="8" fillId="0" borderId="0" xfId="0" applyFont="1" applyAlignment="1">
      <alignment horizontal="left"/>
    </xf>
    <xf numFmtId="0" fontId="8" fillId="3" borderId="5" xfId="0" applyFont="1" applyFill="1" applyBorder="1" applyAlignment="1">
      <alignment horizontal="center"/>
    </xf>
    <xf numFmtId="0" fontId="8" fillId="3" borderId="7" xfId="0" applyFont="1" applyFill="1" applyBorder="1" applyAlignment="1">
      <alignment horizontal="center"/>
    </xf>
    <xf numFmtId="0" fontId="8" fillId="3" borderId="6" xfId="0" applyFont="1" applyFill="1" applyBorder="1" applyAlignment="1">
      <alignment horizontal="center"/>
    </xf>
    <xf numFmtId="0" fontId="17" fillId="3" borderId="5" xfId="0" applyFont="1" applyFill="1" applyBorder="1" applyAlignment="1">
      <alignment horizontal="center"/>
    </xf>
    <xf numFmtId="0" fontId="17" fillId="3" borderId="7" xfId="0" applyFont="1" applyFill="1" applyBorder="1" applyAlignment="1">
      <alignment horizontal="center"/>
    </xf>
    <xf numFmtId="0" fontId="17" fillId="3" borderId="6" xfId="0" applyFont="1" applyFill="1" applyBorder="1" applyAlignment="1">
      <alignment horizontal="center"/>
    </xf>
    <xf numFmtId="0" fontId="9" fillId="0" borderId="6" xfId="0" applyFont="1" applyBorder="1" applyAlignment="1">
      <alignment horizontal="left" vertical="top"/>
    </xf>
    <xf numFmtId="4" fontId="47" fillId="0" borderId="1" xfId="0" applyNumberFormat="1" applyFont="1" applyBorder="1" applyAlignment="1">
      <alignment horizontal="center" vertical="top"/>
    </xf>
    <xf numFmtId="0" fontId="48" fillId="0" borderId="5" xfId="0" applyFont="1" applyBorder="1" applyAlignment="1">
      <alignment horizontal="center" vertical="top"/>
    </xf>
    <xf numFmtId="0" fontId="48" fillId="0" borderId="7" xfId="0" applyFont="1" applyBorder="1" applyAlignment="1">
      <alignment horizontal="center" vertical="top"/>
    </xf>
    <xf numFmtId="0" fontId="48" fillId="0" borderId="6" xfId="0" applyFont="1" applyBorder="1" applyAlignment="1">
      <alignment horizontal="center" vertical="top"/>
    </xf>
    <xf numFmtId="4" fontId="47" fillId="0" borderId="5" xfId="0" applyNumberFormat="1" applyFont="1" applyBorder="1" applyAlignment="1">
      <alignment horizontal="center" vertical="top"/>
    </xf>
    <xf numFmtId="0" fontId="0" fillId="0" borderId="7" xfId="0" applyBorder="1" applyAlignment="1">
      <alignment horizontal="left" vertical="top"/>
    </xf>
    <xf numFmtId="0" fontId="0" fillId="0" borderId="6" xfId="0" applyBorder="1" applyAlignment="1">
      <alignment horizontal="left" vertical="top"/>
    </xf>
    <xf numFmtId="4" fontId="15" fillId="0" borderId="5" xfId="0" applyNumberFormat="1" applyFont="1" applyBorder="1" applyAlignment="1">
      <alignment horizontal="center" vertical="top"/>
    </xf>
    <xf numFmtId="0" fontId="9" fillId="0" borderId="7" xfId="0" applyFont="1" applyBorder="1" applyAlignment="1">
      <alignment horizontal="center" vertical="top"/>
    </xf>
    <xf numFmtId="4" fontId="48" fillId="0" borderId="1" xfId="0" applyNumberFormat="1" applyFont="1" applyBorder="1" applyAlignment="1">
      <alignment horizontal="center" vertical="top"/>
    </xf>
    <xf numFmtId="4" fontId="48" fillId="5" borderId="5" xfId="0" applyNumberFormat="1" applyFont="1" applyFill="1" applyBorder="1" applyAlignment="1">
      <alignment horizontal="center" vertical="top"/>
    </xf>
    <xf numFmtId="4" fontId="48" fillId="5" borderId="7" xfId="0" applyNumberFormat="1" applyFont="1" applyFill="1" applyBorder="1" applyAlignment="1">
      <alignment horizontal="center" vertical="top"/>
    </xf>
    <xf numFmtId="4" fontId="48" fillId="5" borderId="6" xfId="0" applyNumberFormat="1" applyFont="1" applyFill="1" applyBorder="1" applyAlignment="1">
      <alignment horizontal="center" vertical="top"/>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4" fontId="22" fillId="2" borderId="1" xfId="0" applyNumberFormat="1" applyFont="1" applyFill="1" applyBorder="1" applyAlignment="1">
      <alignment horizontal="center" vertical="center" wrapText="1"/>
    </xf>
    <xf numFmtId="0" fontId="51" fillId="0" borderId="1" xfId="0" applyFont="1" applyBorder="1" applyAlignment="1">
      <alignment horizontal="center" vertical="top" wrapText="1"/>
    </xf>
    <xf numFmtId="0" fontId="51" fillId="0" borderId="1" xfId="0" applyFont="1" applyBorder="1" applyAlignment="1">
      <alignment horizontal="left" vertical="top" wrapText="1"/>
    </xf>
    <xf numFmtId="0" fontId="51" fillId="0" borderId="2" xfId="0" applyFont="1" applyBorder="1" applyAlignment="1">
      <alignment horizontal="left" vertical="top" wrapText="1"/>
    </xf>
    <xf numFmtId="0" fontId="51" fillId="0" borderId="4" xfId="0" applyFont="1" applyBorder="1" applyAlignment="1">
      <alignment horizontal="left" vertical="top" wrapText="1"/>
    </xf>
    <xf numFmtId="4" fontId="50" fillId="0" borderId="1" xfId="0" applyNumberFormat="1" applyFont="1" applyBorder="1" applyAlignment="1">
      <alignment horizontal="center" vertical="top" wrapText="1"/>
    </xf>
    <xf numFmtId="4" fontId="50" fillId="0" borderId="2" xfId="0" applyNumberFormat="1" applyFont="1" applyBorder="1" applyAlignment="1">
      <alignment horizontal="center" vertical="top" wrapText="1"/>
    </xf>
    <xf numFmtId="4" fontId="50" fillId="0" borderId="4" xfId="0" applyNumberFormat="1" applyFont="1" applyBorder="1" applyAlignment="1">
      <alignment horizontal="center" vertical="top" wrapText="1"/>
    </xf>
    <xf numFmtId="0" fontId="50" fillId="0" borderId="2" xfId="0" applyFont="1" applyBorder="1" applyAlignment="1">
      <alignment horizontal="center" vertical="top" wrapText="1"/>
    </xf>
    <xf numFmtId="0" fontId="50" fillId="0" borderId="3" xfId="0" applyFont="1" applyBorder="1" applyAlignment="1">
      <alignment horizontal="center" vertical="top" wrapText="1"/>
    </xf>
    <xf numFmtId="0" fontId="51" fillId="0" borderId="2" xfId="0" applyFont="1" applyBorder="1" applyAlignment="1">
      <alignment horizontal="center" vertical="top" wrapText="1"/>
    </xf>
    <xf numFmtId="0" fontId="51" fillId="0" borderId="3" xfId="0" applyFont="1" applyBorder="1" applyAlignment="1">
      <alignment horizontal="center" vertical="top" wrapText="1"/>
    </xf>
    <xf numFmtId="0" fontId="50" fillId="0" borderId="1" xfId="0" applyFont="1" applyBorder="1" applyAlignment="1">
      <alignment horizontal="left" vertical="top" wrapText="1"/>
    </xf>
    <xf numFmtId="0" fontId="53" fillId="0" borderId="1" xfId="0" applyFont="1" applyBorder="1" applyAlignment="1">
      <alignment horizontal="center" vertical="top" wrapText="1"/>
    </xf>
    <xf numFmtId="0" fontId="50" fillId="0" borderId="1" xfId="0" applyFont="1" applyBorder="1" applyAlignment="1">
      <alignment horizontal="center" vertical="top" wrapText="1"/>
    </xf>
    <xf numFmtId="4" fontId="51" fillId="0" borderId="1" xfId="0" applyNumberFormat="1" applyFont="1" applyBorder="1" applyAlignment="1">
      <alignment horizontal="left" vertical="top" wrapText="1"/>
    </xf>
    <xf numFmtId="0" fontId="51" fillId="0" borderId="4" xfId="0" applyFont="1" applyBorder="1" applyAlignment="1">
      <alignment horizontal="right" vertical="top" wrapText="1"/>
    </xf>
    <xf numFmtId="0" fontId="51" fillId="0" borderId="1" xfId="0" applyFont="1" applyBorder="1" applyAlignment="1">
      <alignment horizontal="justify" vertical="center" wrapText="1"/>
    </xf>
    <xf numFmtId="0" fontId="50" fillId="6" borderId="0" xfId="0" applyFont="1" applyFill="1" applyAlignment="1">
      <alignment horizontal="left" vertical="top" wrapText="1"/>
    </xf>
    <xf numFmtId="0" fontId="8" fillId="3" borderId="1" xfId="0" applyFont="1" applyFill="1" applyBorder="1" applyAlignment="1">
      <alignment horizontal="center"/>
    </xf>
    <xf numFmtId="0" fontId="17" fillId="3" borderId="1" xfId="0" applyFont="1" applyFill="1" applyBorder="1" applyAlignment="1">
      <alignment horizontal="center"/>
    </xf>
    <xf numFmtId="0" fontId="46" fillId="0" borderId="5" xfId="0" applyFont="1" applyBorder="1" applyAlignment="1">
      <alignment horizontal="left" vertical="top"/>
    </xf>
    <xf numFmtId="0" fontId="46" fillId="0" borderId="7" xfId="0" applyFont="1" applyBorder="1" applyAlignment="1">
      <alignment horizontal="left" vertical="top"/>
    </xf>
    <xf numFmtId="0" fontId="46" fillId="0" borderId="6" xfId="0" applyFont="1" applyBorder="1" applyAlignment="1">
      <alignment horizontal="left" vertical="top"/>
    </xf>
    <xf numFmtId="0" fontId="12" fillId="0" borderId="5" xfId="0"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0" fontId="9" fillId="0" borderId="1" xfId="0" applyFont="1" applyBorder="1" applyAlignment="1">
      <alignment horizontal="center" vertical="top"/>
    </xf>
    <xf numFmtId="0" fontId="15" fillId="0" borderId="1" xfId="0" applyFont="1" applyBorder="1" applyAlignment="1">
      <alignment horizontal="left" vertical="top" wrapText="1"/>
    </xf>
    <xf numFmtId="4" fontId="15" fillId="6" borderId="5" xfId="0" applyNumberFormat="1" applyFont="1" applyFill="1" applyBorder="1" applyAlignment="1">
      <alignment horizontal="left" vertical="top" wrapText="1"/>
    </xf>
    <xf numFmtId="4" fontId="15" fillId="6" borderId="7" xfId="0" applyNumberFormat="1" applyFont="1" applyFill="1" applyBorder="1" applyAlignment="1">
      <alignment horizontal="left" vertical="top" wrapText="1"/>
    </xf>
    <xf numFmtId="4" fontId="15" fillId="6" borderId="6" xfId="0" applyNumberFormat="1" applyFont="1" applyFill="1" applyBorder="1" applyAlignment="1">
      <alignment horizontal="lef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6" xfId="0" applyFont="1" applyBorder="1" applyAlignment="1">
      <alignment horizontal="left" vertical="top" wrapText="1"/>
    </xf>
    <xf numFmtId="0" fontId="12" fillId="0" borderId="1" xfId="0" applyFont="1" applyBorder="1" applyAlignment="1">
      <alignment horizontal="center" vertical="top"/>
    </xf>
    <xf numFmtId="4" fontId="8" fillId="3" borderId="5" xfId="0" applyNumberFormat="1" applyFont="1" applyFill="1" applyBorder="1" applyAlignment="1">
      <alignment horizontal="center" vertical="center"/>
    </xf>
    <xf numFmtId="4" fontId="8" fillId="3" borderId="7"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1" fontId="17" fillId="3" borderId="1" xfId="0" applyNumberFormat="1" applyFont="1" applyFill="1" applyBorder="1" applyAlignment="1">
      <alignment horizontal="center"/>
    </xf>
    <xf numFmtId="1" fontId="17" fillId="3" borderId="5" xfId="0" applyNumberFormat="1" applyFont="1" applyFill="1" applyBorder="1" applyAlignment="1">
      <alignment horizontal="center"/>
    </xf>
    <xf numFmtId="1" fontId="17" fillId="3" borderId="7" xfId="0" applyNumberFormat="1" applyFont="1" applyFill="1" applyBorder="1" applyAlignment="1">
      <alignment horizontal="center"/>
    </xf>
    <xf numFmtId="1" fontId="17" fillId="3" borderId="6"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5" borderId="2"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5" borderId="1"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49" fontId="15" fillId="0" borderId="2"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3" fillId="0" borderId="0" xfId="0" applyFont="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1" xfId="0" applyFont="1" applyBorder="1" applyAlignment="1">
      <alignment horizontal="left" vertical="top" wrapText="1"/>
    </xf>
    <xf numFmtId="0" fontId="8" fillId="0" borderId="0" xfId="0" applyFont="1" applyAlignment="1">
      <alignment horizontal="center" wrapText="1"/>
    </xf>
    <xf numFmtId="0" fontId="9" fillId="0" borderId="3" xfId="0" applyFont="1" applyBorder="1" applyAlignment="1">
      <alignment horizontal="center" vertical="center" wrapText="1"/>
    </xf>
    <xf numFmtId="0" fontId="41" fillId="0" borderId="0" xfId="0" applyFont="1" applyAlignment="1">
      <alignment horizontal="left"/>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5" borderId="1" xfId="0" applyFont="1" applyFill="1" applyBorder="1" applyAlignment="1">
      <alignment horizontal="center" vertical="top" wrapText="1"/>
    </xf>
    <xf numFmtId="4" fontId="3" fillId="5" borderId="2" xfId="0" applyNumberFormat="1" applyFont="1" applyFill="1" applyBorder="1" applyAlignment="1">
      <alignment horizontal="center" vertical="top" wrapText="1"/>
    </xf>
    <xf numFmtId="4" fontId="3" fillId="5" borderId="3"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4" fontId="3" fillId="0" borderId="1" xfId="0" applyNumberFormat="1" applyFont="1" applyBorder="1" applyAlignment="1">
      <alignment horizontal="center" vertical="top" wrapText="1"/>
    </xf>
    <xf numFmtId="4" fontId="44" fillId="0" borderId="1"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4" fillId="0" borderId="1" xfId="0" applyFont="1" applyBorder="1" applyAlignment="1">
      <alignment horizontal="left"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44" fillId="0" borderId="2" xfId="0" applyFont="1" applyBorder="1" applyAlignment="1">
      <alignment horizontal="center" vertical="top" wrapText="1"/>
    </xf>
    <xf numFmtId="0" fontId="44" fillId="0" borderId="3" xfId="0" applyFont="1" applyBorder="1" applyAlignment="1">
      <alignment horizontal="center" vertical="top" wrapText="1"/>
    </xf>
    <xf numFmtId="0" fontId="2" fillId="0" borderId="4" xfId="0" applyFont="1" applyBorder="1" applyAlignment="1">
      <alignment horizontal="justify" vertical="center" wrapText="1"/>
    </xf>
    <xf numFmtId="0" fontId="44" fillId="0" borderId="1" xfId="0" applyFont="1" applyBorder="1" applyAlignment="1">
      <alignment horizontal="center" vertical="top" wrapText="1"/>
    </xf>
    <xf numFmtId="4" fontId="25" fillId="0" borderId="5" xfId="0" applyNumberFormat="1" applyFont="1" applyBorder="1" applyAlignment="1">
      <alignment horizontal="center" vertical="top"/>
    </xf>
    <xf numFmtId="0" fontId="25" fillId="0" borderId="7" xfId="0" applyFont="1" applyBorder="1" applyAlignment="1">
      <alignment horizontal="center" vertical="top"/>
    </xf>
    <xf numFmtId="0" fontId="25" fillId="0" borderId="6" xfId="0" applyFont="1" applyBorder="1" applyAlignment="1">
      <alignment horizontal="center" vertical="top"/>
    </xf>
    <xf numFmtId="4" fontId="25" fillId="0" borderId="1" xfId="0" applyNumberFormat="1" applyFont="1" applyBorder="1" applyAlignment="1">
      <alignment horizontal="center" vertical="top"/>
    </xf>
    <xf numFmtId="0" fontId="8" fillId="0" borderId="5"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xf>
    <xf numFmtId="0" fontId="24" fillId="0" borderId="5" xfId="0" applyFont="1" applyBorder="1" applyAlignment="1">
      <alignment horizontal="center" vertical="top"/>
    </xf>
    <xf numFmtId="0" fontId="24" fillId="0" borderId="7" xfId="0" applyFont="1" applyBorder="1" applyAlignment="1">
      <alignment horizontal="center" vertical="top"/>
    </xf>
    <xf numFmtId="0" fontId="24" fillId="0" borderId="6" xfId="0" applyFont="1" applyBorder="1" applyAlignment="1">
      <alignment horizontal="center" vertical="top"/>
    </xf>
    <xf numFmtId="4" fontId="8" fillId="0" borderId="1" xfId="0" applyNumberFormat="1" applyFont="1" applyBorder="1" applyAlignment="1">
      <alignment horizontal="center" vertical="top"/>
    </xf>
    <xf numFmtId="4" fontId="12" fillId="0" borderId="1" xfId="0" applyNumberFormat="1" applyFont="1" applyBorder="1" applyAlignment="1">
      <alignment horizontal="center" vertical="top"/>
    </xf>
    <xf numFmtId="49"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1" fontId="9" fillId="0" borderId="5" xfId="0" applyNumberFormat="1" applyFont="1" applyBorder="1" applyAlignment="1">
      <alignment horizontal="center" vertical="top"/>
    </xf>
    <xf numFmtId="1" fontId="9" fillId="0" borderId="7" xfId="0" applyNumberFormat="1" applyFont="1" applyBorder="1" applyAlignment="1">
      <alignment horizontal="center" vertical="top"/>
    </xf>
    <xf numFmtId="1" fontId="9" fillId="0" borderId="6" xfId="0" applyNumberFormat="1" applyFont="1" applyBorder="1" applyAlignment="1">
      <alignment horizontal="center" vertical="top"/>
    </xf>
    <xf numFmtId="4" fontId="25" fillId="0" borderId="7" xfId="0" applyNumberFormat="1" applyFont="1" applyBorder="1" applyAlignment="1">
      <alignment horizontal="center" vertical="top"/>
    </xf>
    <xf numFmtId="3" fontId="9" fillId="5" borderId="5" xfId="0" applyNumberFormat="1" applyFont="1" applyFill="1"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3" fontId="9" fillId="5" borderId="5" xfId="0" applyNumberFormat="1" applyFont="1" applyFill="1" applyBorder="1" applyAlignment="1">
      <alignment horizontal="right" vertical="top"/>
    </xf>
    <xf numFmtId="0" fontId="0" fillId="0" borderId="7" xfId="0" applyBorder="1" applyAlignment="1">
      <alignment horizontal="right" vertical="top"/>
    </xf>
    <xf numFmtId="166" fontId="9" fillId="5" borderId="5" xfId="0" applyNumberFormat="1" applyFont="1" applyFill="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4" fontId="8" fillId="0" borderId="5" xfId="0" applyNumberFormat="1" applyFont="1" applyBorder="1" applyAlignment="1">
      <alignment horizontal="center" vertical="top"/>
    </xf>
    <xf numFmtId="0" fontId="44" fillId="0" borderId="1" xfId="0" applyFont="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9" fillId="0" borderId="5" xfId="0" applyNumberFormat="1" applyFont="1" applyBorder="1" applyAlignment="1">
      <alignment horizontal="center" vertical="top"/>
    </xf>
    <xf numFmtId="164" fontId="9" fillId="0" borderId="7" xfId="0" applyNumberFormat="1" applyFont="1" applyBorder="1" applyAlignment="1">
      <alignment horizontal="center" vertical="top"/>
    </xf>
    <xf numFmtId="164" fontId="9" fillId="0" borderId="6" xfId="0" applyNumberFormat="1" applyFont="1" applyBorder="1" applyAlignment="1">
      <alignment horizontal="center" vertical="top"/>
    </xf>
    <xf numFmtId="0" fontId="3" fillId="0" borderId="8" xfId="0" applyFont="1" applyBorder="1" applyAlignment="1">
      <alignment horizontal="left" vertical="top" wrapText="1"/>
    </xf>
    <xf numFmtId="4" fontId="2" fillId="2" borderId="1" xfId="0" applyNumberFormat="1" applyFont="1" applyFill="1" applyBorder="1" applyAlignment="1">
      <alignment horizontal="center" vertical="center" wrapText="1"/>
    </xf>
    <xf numFmtId="4" fontId="44" fillId="0" borderId="2" xfId="0" applyNumberFormat="1" applyFont="1" applyBorder="1" applyAlignment="1">
      <alignment horizontal="center" vertical="top" wrapText="1"/>
    </xf>
    <xf numFmtId="4" fontId="44" fillId="0" borderId="3" xfId="0" applyNumberFormat="1" applyFont="1" applyBorder="1" applyAlignment="1">
      <alignment horizontal="center" vertical="top" wrapText="1"/>
    </xf>
    <xf numFmtId="0" fontId="44" fillId="0" borderId="2" xfId="0" applyFont="1" applyBorder="1" applyAlignment="1">
      <alignment horizontal="left" vertical="top" wrapText="1"/>
    </xf>
    <xf numFmtId="0" fontId="44" fillId="0" borderId="3" xfId="0" applyFont="1" applyBorder="1" applyAlignment="1">
      <alignment horizontal="left" vertical="top" wrapText="1"/>
    </xf>
    <xf numFmtId="0" fontId="21" fillId="0" borderId="1" xfId="0" applyFont="1" applyBorder="1" applyAlignment="1">
      <alignment horizontal="center" vertical="top" wrapText="1"/>
    </xf>
    <xf numFmtId="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3" fillId="0" borderId="0" xfId="0" applyFont="1" applyAlignment="1">
      <alignment vertical="top" wrapText="1"/>
    </xf>
    <xf numFmtId="0" fontId="2" fillId="0" borderId="4" xfId="0" applyFont="1" applyBorder="1" applyAlignment="1">
      <alignment horizontal="right" vertical="top" wrapText="1"/>
    </xf>
    <xf numFmtId="0" fontId="2" fillId="0" borderId="1" xfId="0" applyFont="1" applyBorder="1" applyAlignment="1">
      <alignment vertical="top" wrapText="1"/>
    </xf>
    <xf numFmtId="4" fontId="9" fillId="0" borderId="5" xfId="0" applyNumberFormat="1" applyFont="1" applyBorder="1" applyAlignment="1">
      <alignment horizontal="left" vertical="top" wrapText="1"/>
    </xf>
    <xf numFmtId="4" fontId="9" fillId="0" borderId="7" xfId="0" applyNumberFormat="1" applyFont="1" applyBorder="1" applyAlignment="1">
      <alignment horizontal="left" vertical="top" wrapText="1"/>
    </xf>
    <xf numFmtId="4" fontId="9" fillId="0" borderId="6" xfId="0" applyNumberFormat="1" applyFont="1" applyBorder="1" applyAlignment="1">
      <alignment horizontal="left" vertical="top" wrapText="1"/>
    </xf>
    <xf numFmtId="4" fontId="8" fillId="0" borderId="7" xfId="0" applyNumberFormat="1" applyFont="1" applyBorder="1" applyAlignment="1">
      <alignment horizontal="center" vertical="top"/>
    </xf>
    <xf numFmtId="4" fontId="8" fillId="0" borderId="6" xfId="0" applyNumberFormat="1" applyFont="1" applyBorder="1" applyAlignment="1">
      <alignment horizontal="center" vertical="top"/>
    </xf>
    <xf numFmtId="4" fontId="11" fillId="0" borderId="5" xfId="0" applyNumberFormat="1" applyFont="1" applyBorder="1" applyAlignment="1">
      <alignment horizontal="center" vertical="top"/>
    </xf>
    <xf numFmtId="4" fontId="11" fillId="0" borderId="7" xfId="0" applyNumberFormat="1" applyFont="1" applyBorder="1" applyAlignment="1">
      <alignment horizontal="center" vertical="top"/>
    </xf>
    <xf numFmtId="4" fontId="11" fillId="0" borderId="6" xfId="0" applyNumberFormat="1" applyFont="1" applyBorder="1" applyAlignment="1">
      <alignment horizontal="center" vertical="top"/>
    </xf>
    <xf numFmtId="0" fontId="10" fillId="0" borderId="5" xfId="0" applyFont="1" applyBorder="1" applyAlignment="1">
      <alignment horizontal="left" vertical="top"/>
    </xf>
    <xf numFmtId="0" fontId="10" fillId="0" borderId="7"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4" fontId="3" fillId="0" borderId="4" xfId="0" applyNumberFormat="1" applyFont="1" applyBorder="1" applyAlignment="1">
      <alignment horizontal="center" vertical="top" wrapText="1"/>
    </xf>
    <xf numFmtId="0" fontId="23" fillId="0" borderId="1" xfId="0" applyFont="1" applyBorder="1" applyAlignment="1">
      <alignment horizontal="left" vertical="top" wrapText="1"/>
    </xf>
    <xf numFmtId="0" fontId="32" fillId="0" borderId="5" xfId="0" applyFont="1" applyBorder="1" applyAlignment="1">
      <alignment horizontal="left" vertical="top" wrapText="1"/>
    </xf>
    <xf numFmtId="0" fontId="32" fillId="0" borderId="7" xfId="0" applyFont="1" applyBorder="1" applyAlignment="1">
      <alignment horizontal="left" vertical="top" wrapText="1"/>
    </xf>
    <xf numFmtId="0" fontId="32" fillId="0" borderId="6" xfId="0" applyFont="1" applyBorder="1" applyAlignment="1">
      <alignment horizontal="left" vertical="top" wrapText="1"/>
    </xf>
    <xf numFmtId="0" fontId="23"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3" borderId="1" xfId="0" applyFont="1" applyFill="1" applyBorder="1" applyAlignment="1">
      <alignment vertical="center" wrapText="1"/>
    </xf>
    <xf numFmtId="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0" borderId="5" xfId="0" applyFont="1" applyBorder="1" applyAlignment="1">
      <alignment horizontal="left" vertical="top"/>
    </xf>
    <xf numFmtId="3" fontId="24" fillId="0" borderId="5" xfId="0" applyNumberFormat="1" applyFont="1" applyBorder="1" applyAlignment="1">
      <alignment horizontal="center" vertical="top" wrapText="1"/>
    </xf>
    <xf numFmtId="0" fontId="0" fillId="0" borderId="7" xfId="0" applyBorder="1" applyAlignment="1">
      <alignment vertical="top"/>
    </xf>
    <xf numFmtId="0" fontId="0" fillId="0" borderId="6" xfId="0" applyBorder="1" applyAlignment="1">
      <alignment vertical="top"/>
    </xf>
    <xf numFmtId="4" fontId="11" fillId="5" borderId="5" xfId="0" applyNumberFormat="1" applyFont="1" applyFill="1" applyBorder="1" applyAlignment="1">
      <alignment horizontal="center" vertical="top"/>
    </xf>
    <xf numFmtId="4" fontId="11" fillId="5" borderId="7" xfId="0" applyNumberFormat="1" applyFont="1" applyFill="1" applyBorder="1" applyAlignment="1">
      <alignment horizontal="center" vertical="top"/>
    </xf>
    <xf numFmtId="4" fontId="11" fillId="5" borderId="6" xfId="0" applyNumberFormat="1" applyFont="1" applyFill="1" applyBorder="1" applyAlignment="1">
      <alignment horizontal="center" vertical="top"/>
    </xf>
    <xf numFmtId="4" fontId="22" fillId="0" borderId="1" xfId="0" applyNumberFormat="1" applyFont="1" applyBorder="1" applyAlignment="1">
      <alignment horizontal="center" vertical="top" wrapText="1"/>
    </xf>
    <xf numFmtId="0" fontId="22" fillId="0" borderId="1" xfId="0" applyFont="1" applyBorder="1" applyAlignment="1">
      <alignment horizontal="center" vertical="top" wrapText="1"/>
    </xf>
    <xf numFmtId="4" fontId="23" fillId="0" borderId="1" xfId="0" applyNumberFormat="1" applyFont="1" applyBorder="1" applyAlignment="1">
      <alignment horizontal="center" vertical="top" wrapText="1"/>
    </xf>
    <xf numFmtId="4" fontId="23" fillId="0" borderId="2" xfId="0" applyNumberFormat="1" applyFont="1" applyBorder="1" applyAlignment="1">
      <alignment horizontal="center" vertical="top" wrapText="1"/>
    </xf>
    <xf numFmtId="4" fontId="23" fillId="0" borderId="3" xfId="0" applyNumberFormat="1"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22" fillId="0" borderId="4" xfId="0" applyFont="1" applyBorder="1" applyAlignment="1">
      <alignment horizontal="right" vertical="center" wrapText="1"/>
    </xf>
    <xf numFmtId="0" fontId="22" fillId="0" borderId="4" xfId="0" applyFont="1" applyBorder="1" applyAlignment="1">
      <alignment horizontal="justify" vertical="center" wrapText="1"/>
    </xf>
    <xf numFmtId="0" fontId="35" fillId="0" borderId="1" xfId="0" applyFont="1" applyBorder="1" applyAlignment="1">
      <alignment horizontal="center" vertical="top" wrapText="1"/>
    </xf>
    <xf numFmtId="0" fontId="22" fillId="0" borderId="1" xfId="0" applyFont="1" applyBorder="1" applyAlignment="1">
      <alignment horizontal="left" vertical="top" wrapText="1"/>
    </xf>
    <xf numFmtId="0" fontId="23" fillId="0" borderId="8" xfId="0" applyFont="1" applyBorder="1" applyAlignment="1">
      <alignment horizontal="left" vertical="top" wrapText="1"/>
    </xf>
    <xf numFmtId="0" fontId="10"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3" fillId="0" borderId="8" xfId="0" applyFont="1" applyBorder="1" applyAlignment="1">
      <alignment horizontal="left" vertical="top"/>
    </xf>
    <xf numFmtId="166" fontId="9" fillId="0" borderId="5" xfId="0" applyNumberFormat="1" applyFont="1" applyBorder="1" applyAlignment="1">
      <alignment horizontal="center" vertical="top"/>
    </xf>
    <xf numFmtId="166" fontId="9" fillId="0" borderId="7" xfId="0" applyNumberFormat="1" applyFont="1" applyBorder="1" applyAlignment="1">
      <alignment horizontal="center" vertical="top"/>
    </xf>
    <xf numFmtId="166" fontId="9" fillId="0" borderId="6" xfId="0" applyNumberFormat="1" applyFont="1" applyBorder="1" applyAlignment="1">
      <alignment horizontal="center" vertical="top"/>
    </xf>
    <xf numFmtId="3" fontId="9" fillId="0" borderId="5" xfId="0" applyNumberFormat="1" applyFont="1" applyBorder="1" applyAlignment="1">
      <alignment horizontal="center" vertical="top"/>
    </xf>
    <xf numFmtId="3" fontId="9" fillId="0" borderId="7" xfId="0" applyNumberFormat="1" applyFont="1" applyBorder="1" applyAlignment="1">
      <alignment horizontal="center" vertical="top"/>
    </xf>
    <xf numFmtId="3" fontId="9" fillId="0" borderId="6" xfId="0" applyNumberFormat="1" applyFont="1" applyBorder="1" applyAlignment="1">
      <alignment horizontal="center" vertical="top"/>
    </xf>
    <xf numFmtId="0" fontId="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4" fontId="15" fillId="0" borderId="5" xfId="0" applyNumberFormat="1" applyFont="1" applyBorder="1" applyAlignment="1">
      <alignment horizontal="left" vertical="top" wrapText="1"/>
    </xf>
    <xf numFmtId="4" fontId="15" fillId="0" borderId="7" xfId="0" applyNumberFormat="1" applyFont="1" applyBorder="1" applyAlignment="1">
      <alignment horizontal="left" vertical="top" wrapText="1"/>
    </xf>
    <xf numFmtId="4" fontId="15" fillId="0" borderId="6" xfId="0" applyNumberFormat="1" applyFont="1" applyBorder="1" applyAlignment="1">
      <alignment horizontal="left" vertical="top" wrapText="1"/>
    </xf>
    <xf numFmtId="4" fontId="54" fillId="0" borderId="1" xfId="0" applyNumberFormat="1" applyFont="1" applyBorder="1" applyAlignment="1">
      <alignment horizontal="center" vertical="top"/>
    </xf>
    <xf numFmtId="0" fontId="46" fillId="0" borderId="5" xfId="0" applyFont="1" applyBorder="1" applyAlignment="1">
      <alignment horizontal="center" vertical="top"/>
    </xf>
    <xf numFmtId="0" fontId="46" fillId="0" borderId="7" xfId="0" applyFont="1" applyBorder="1" applyAlignment="1">
      <alignment horizontal="center" vertical="top"/>
    </xf>
    <xf numFmtId="0" fontId="46" fillId="0" borderId="6" xfId="0" applyFont="1" applyBorder="1" applyAlignment="1">
      <alignment horizontal="center" vertical="top"/>
    </xf>
    <xf numFmtId="4" fontId="54" fillId="0" borderId="7" xfId="0" applyNumberFormat="1" applyFont="1" applyBorder="1" applyAlignment="1">
      <alignment horizontal="center" vertical="top"/>
    </xf>
    <xf numFmtId="0" fontId="54" fillId="0" borderId="7" xfId="0" applyFont="1" applyBorder="1" applyAlignment="1">
      <alignment horizontal="center" vertical="top"/>
    </xf>
    <xf numFmtId="0" fontId="54" fillId="0" borderId="6" xfId="0" applyFont="1" applyBorder="1" applyAlignment="1">
      <alignment horizontal="center" vertical="top"/>
    </xf>
    <xf numFmtId="4" fontId="54" fillId="0" borderId="5" xfId="0" applyNumberFormat="1" applyFont="1" applyBorder="1" applyAlignment="1">
      <alignment horizontal="center" vertical="top"/>
    </xf>
    <xf numFmtId="0" fontId="51" fillId="0" borderId="4" xfId="0" applyFont="1" applyBorder="1" applyAlignment="1">
      <alignment horizontal="justify"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4" fontId="2" fillId="0" borderId="1" xfId="0" applyNumberFormat="1" applyFont="1" applyBorder="1" applyAlignment="1">
      <alignment horizontal="left" vertical="top" wrapText="1"/>
    </xf>
    <xf numFmtId="0" fontId="49" fillId="0" borderId="7" xfId="0" applyFont="1" applyBorder="1" applyAlignment="1">
      <alignment horizontal="center" vertical="top"/>
    </xf>
    <xf numFmtId="0" fontId="49" fillId="0" borderId="6" xfId="0" applyFont="1" applyBorder="1" applyAlignment="1">
      <alignment horizontal="center" vertical="top"/>
    </xf>
    <xf numFmtId="1" fontId="9" fillId="0" borderId="1" xfId="0" applyNumberFormat="1" applyFont="1" applyBorder="1" applyAlignment="1">
      <alignment horizontal="center" vertical="top" wrapText="1"/>
    </xf>
    <xf numFmtId="0" fontId="50" fillId="0" borderId="0" xfId="0" applyFont="1" applyAlignment="1">
      <alignment horizontal="left" vertical="top" wrapText="1"/>
    </xf>
    <xf numFmtId="49" fontId="15" fillId="0" borderId="1" xfId="0" applyNumberFormat="1" applyFont="1" applyBorder="1" applyAlignment="1">
      <alignment horizontal="left" vertical="top" wrapText="1"/>
    </xf>
    <xf numFmtId="1" fontId="15" fillId="0" borderId="1" xfId="0" applyNumberFormat="1" applyFont="1" applyBorder="1" applyAlignment="1">
      <alignment horizontal="center" vertical="top" wrapText="1"/>
    </xf>
    <xf numFmtId="1" fontId="15" fillId="0" borderId="1" xfId="0" applyNumberFormat="1" applyFont="1" applyBorder="1" applyAlignment="1">
      <alignment horizontal="center" vertical="top"/>
    </xf>
    <xf numFmtId="1" fontId="46" fillId="0" borderId="5" xfId="0" applyNumberFormat="1" applyFont="1" applyBorder="1" applyAlignment="1">
      <alignment horizontal="center" vertical="top" wrapText="1"/>
    </xf>
    <xf numFmtId="1" fontId="46" fillId="0" borderId="7" xfId="0" applyNumberFormat="1" applyFont="1" applyBorder="1" applyAlignment="1">
      <alignment horizontal="center" vertical="top" wrapText="1"/>
    </xf>
    <xf numFmtId="1" fontId="46" fillId="0" borderId="6" xfId="0" applyNumberFormat="1" applyFont="1" applyBorder="1" applyAlignment="1">
      <alignment horizontal="center" vertical="top" wrapText="1"/>
    </xf>
    <xf numFmtId="0" fontId="11" fillId="0" borderId="7" xfId="0" applyFont="1" applyBorder="1" applyAlignment="1">
      <alignment horizontal="left" vertical="top"/>
    </xf>
    <xf numFmtId="0" fontId="11" fillId="0" borderId="6" xfId="0" applyFont="1" applyBorder="1" applyAlignment="1">
      <alignment horizontal="left" vertical="top"/>
    </xf>
    <xf numFmtId="0" fontId="11" fillId="0" borderId="5" xfId="0" applyFont="1" applyBorder="1" applyAlignment="1">
      <alignment horizontal="center" vertical="top"/>
    </xf>
    <xf numFmtId="0" fontId="11" fillId="0" borderId="7" xfId="0" applyFont="1" applyBorder="1" applyAlignment="1">
      <alignment horizontal="center" vertical="top"/>
    </xf>
    <xf numFmtId="0" fontId="11" fillId="0" borderId="6" xfId="0" applyFont="1" applyBorder="1" applyAlignment="1">
      <alignment horizontal="center" vertical="top"/>
    </xf>
    <xf numFmtId="0" fontId="32" fillId="0" borderId="5" xfId="0" applyFont="1" applyBorder="1" applyAlignment="1">
      <alignment horizontal="left" vertical="top"/>
    </xf>
    <xf numFmtId="0" fontId="32" fillId="0" borderId="7" xfId="0" applyFont="1" applyBorder="1" applyAlignment="1">
      <alignment horizontal="left" vertical="top"/>
    </xf>
    <xf numFmtId="0" fontId="32" fillId="0" borderId="5" xfId="0" applyFont="1" applyBorder="1" applyAlignment="1">
      <alignment horizontal="center" vertical="top"/>
    </xf>
    <xf numFmtId="0" fontId="32" fillId="0" borderId="7" xfId="0" applyFont="1" applyBorder="1" applyAlignment="1">
      <alignment horizontal="center" vertical="top"/>
    </xf>
    <xf numFmtId="0" fontId="32" fillId="0" borderId="6" xfId="0" applyFont="1" applyBorder="1" applyAlignment="1">
      <alignment horizontal="center" vertical="top"/>
    </xf>
    <xf numFmtId="4" fontId="11" fillId="0" borderId="1" xfId="0" applyNumberFormat="1" applyFont="1" applyBorder="1" applyAlignment="1">
      <alignment horizontal="center" vertical="top"/>
    </xf>
    <xf numFmtId="4" fontId="36" fillId="0" borderId="1" xfId="0" applyNumberFormat="1" applyFont="1" applyBorder="1" applyAlignment="1">
      <alignment horizontal="center" vertical="top"/>
    </xf>
    <xf numFmtId="4" fontId="36" fillId="0" borderId="5" xfId="0" applyNumberFormat="1" applyFont="1" applyBorder="1" applyAlignment="1">
      <alignment horizontal="center" vertical="top"/>
    </xf>
    <xf numFmtId="0" fontId="36" fillId="0" borderId="7" xfId="0" applyFont="1" applyBorder="1" applyAlignment="1">
      <alignment horizontal="center" vertical="top"/>
    </xf>
    <xf numFmtId="0" fontId="36" fillId="0" borderId="6" xfId="0" applyFont="1" applyBorder="1" applyAlignment="1">
      <alignment horizontal="center" vertical="top"/>
    </xf>
    <xf numFmtId="0" fontId="29" fillId="0" borderId="7" xfId="0" applyFont="1" applyBorder="1" applyAlignment="1">
      <alignment horizontal="left" vertical="top"/>
    </xf>
    <xf numFmtId="0" fontId="29" fillId="0" borderId="6" xfId="0" applyFont="1" applyBorder="1" applyAlignment="1">
      <alignment horizontal="left" vertical="top"/>
    </xf>
    <xf numFmtId="4" fontId="10" fillId="0" borderId="5" xfId="0" applyNumberFormat="1" applyFont="1" applyBorder="1" applyAlignment="1">
      <alignment horizontal="left" vertical="top" wrapText="1"/>
    </xf>
    <xf numFmtId="4" fontId="10" fillId="0" borderId="7" xfId="0" applyNumberFormat="1" applyFont="1" applyBorder="1" applyAlignment="1">
      <alignment horizontal="left" vertical="top" wrapText="1"/>
    </xf>
    <xf numFmtId="4" fontId="10" fillId="0" borderId="6" xfId="0" applyNumberFormat="1" applyFont="1" applyBorder="1" applyAlignment="1">
      <alignment horizontal="left" vertical="top" wrapText="1"/>
    </xf>
    <xf numFmtId="0" fontId="11" fillId="3" borderId="1" xfId="0" applyFont="1" applyFill="1" applyBorder="1" applyAlignment="1">
      <alignment horizontal="center"/>
    </xf>
    <xf numFmtId="0" fontId="30" fillId="3" borderId="1" xfId="0" applyFont="1" applyFill="1" applyBorder="1" applyAlignment="1">
      <alignment horizont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49" fontId="10" fillId="0" borderId="1" xfId="0" applyNumberFormat="1" applyFont="1" applyBorder="1" applyAlignment="1">
      <alignment horizontal="left" vertical="top" wrapText="1"/>
    </xf>
    <xf numFmtId="1" fontId="10" fillId="0" borderId="1" xfId="0" applyNumberFormat="1" applyFont="1" applyBorder="1" applyAlignment="1">
      <alignment horizontal="center" vertical="top"/>
    </xf>
    <xf numFmtId="0" fontId="32" fillId="0" borderId="6" xfId="0" applyFont="1" applyBorder="1" applyAlignment="1">
      <alignment horizontal="left" vertical="top"/>
    </xf>
    <xf numFmtId="0" fontId="28" fillId="0" borderId="1" xfId="0" applyFont="1" applyBorder="1" applyAlignment="1">
      <alignment horizontal="center" vertical="top"/>
    </xf>
    <xf numFmtId="0" fontId="10" fillId="0" borderId="1" xfId="0" applyFont="1" applyBorder="1" applyAlignment="1">
      <alignment horizontal="center" vertical="top"/>
    </xf>
    <xf numFmtId="0" fontId="11" fillId="3" borderId="1" xfId="0" applyFont="1" applyFill="1" applyBorder="1" applyAlignment="1">
      <alignment horizontal="center" vertical="center" wrapText="1"/>
    </xf>
    <xf numFmtId="4" fontId="11" fillId="3" borderId="5" xfId="0" applyNumberFormat="1" applyFont="1" applyFill="1" applyBorder="1" applyAlignment="1">
      <alignment horizontal="center" vertical="center"/>
    </xf>
    <xf numFmtId="4" fontId="11" fillId="3" borderId="7" xfId="0" applyNumberFormat="1" applyFont="1" applyFill="1" applyBorder="1" applyAlignment="1">
      <alignment horizontal="center" vertical="center"/>
    </xf>
    <xf numFmtId="4" fontId="11" fillId="3" borderId="6" xfId="0" applyNumberFormat="1" applyFont="1" applyFill="1" applyBorder="1" applyAlignment="1">
      <alignment horizontal="center" vertical="center"/>
    </xf>
    <xf numFmtId="1" fontId="30" fillId="3" borderId="1" xfId="0" applyNumberFormat="1" applyFont="1" applyFill="1" applyBorder="1" applyAlignment="1">
      <alignment horizontal="center"/>
    </xf>
    <xf numFmtId="1" fontId="30" fillId="3" borderId="5" xfId="0" applyNumberFormat="1" applyFont="1" applyFill="1" applyBorder="1" applyAlignment="1">
      <alignment horizontal="center"/>
    </xf>
    <xf numFmtId="1" fontId="30" fillId="3" borderId="7" xfId="0" applyNumberFormat="1" applyFont="1" applyFill="1" applyBorder="1" applyAlignment="1">
      <alignment horizontal="center"/>
    </xf>
    <xf numFmtId="1" fontId="30" fillId="3" borderId="6" xfId="0" applyNumberFormat="1" applyFont="1" applyFill="1" applyBorder="1" applyAlignment="1">
      <alignment horizontal="center"/>
    </xf>
    <xf numFmtId="0" fontId="30" fillId="3" borderId="5" xfId="0" applyFont="1" applyFill="1" applyBorder="1" applyAlignment="1">
      <alignment horizontal="center"/>
    </xf>
    <xf numFmtId="0" fontId="30" fillId="3" borderId="7" xfId="0" applyFont="1" applyFill="1" applyBorder="1" applyAlignment="1">
      <alignment horizontal="center"/>
    </xf>
    <xf numFmtId="0" fontId="30" fillId="3" borderId="6" xfId="0" applyFont="1" applyFill="1" applyBorder="1" applyAlignment="1">
      <alignment horizontal="center"/>
    </xf>
    <xf numFmtId="0" fontId="28" fillId="0" borderId="5" xfId="0" applyFont="1" applyBorder="1" applyAlignment="1">
      <alignment horizontal="center" vertical="top"/>
    </xf>
    <xf numFmtId="0" fontId="28" fillId="0" borderId="7" xfId="0" applyFont="1" applyBorder="1" applyAlignment="1">
      <alignment horizontal="center" vertical="top"/>
    </xf>
    <xf numFmtId="0" fontId="28" fillId="0" borderId="6" xfId="0" applyFont="1" applyBorder="1" applyAlignment="1">
      <alignment horizontal="center" vertical="top"/>
    </xf>
    <xf numFmtId="0" fontId="26" fillId="0" borderId="1" xfId="0" applyFont="1" applyBorder="1" applyAlignment="1">
      <alignment horizontal="center" vertical="top" wrapText="1"/>
    </xf>
    <xf numFmtId="0" fontId="22" fillId="0" borderId="4" xfId="0" applyFont="1" applyBorder="1" applyAlignment="1">
      <alignment horizontal="right" vertical="top" wrapText="1"/>
    </xf>
    <xf numFmtId="0" fontId="11" fillId="3" borderId="5" xfId="0" applyFont="1" applyFill="1" applyBorder="1" applyAlignment="1">
      <alignment horizontal="center"/>
    </xf>
    <xf numFmtId="0" fontId="11" fillId="3" borderId="7" xfId="0" applyFont="1" applyFill="1" applyBorder="1" applyAlignment="1">
      <alignment horizontal="center"/>
    </xf>
    <xf numFmtId="0" fontId="11" fillId="3" borderId="6" xfId="0" applyFont="1" applyFill="1" applyBorder="1" applyAlignment="1">
      <alignment horizontal="center"/>
    </xf>
    <xf numFmtId="4" fontId="23" fillId="0" borderId="4" xfId="0" applyNumberFormat="1" applyFont="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3" fontId="32" fillId="0" borderId="5" xfId="0" applyNumberFormat="1" applyFont="1" applyBorder="1" applyAlignment="1">
      <alignment horizontal="center" vertical="top" wrapText="1"/>
    </xf>
    <xf numFmtId="0" fontId="29" fillId="0" borderId="7" xfId="0" applyFont="1" applyBorder="1" applyAlignment="1">
      <alignment horizontal="center" vertical="top"/>
    </xf>
    <xf numFmtId="0" fontId="29" fillId="0" borderId="6" xfId="0" applyFont="1" applyBorder="1" applyAlignment="1">
      <alignment horizontal="center" vertical="top"/>
    </xf>
    <xf numFmtId="4" fontId="36" fillId="0" borderId="7" xfId="0" applyNumberFormat="1" applyFont="1" applyBorder="1" applyAlignment="1">
      <alignment horizontal="center" vertical="top"/>
    </xf>
    <xf numFmtId="0" fontId="11" fillId="0" borderId="11" xfId="0" applyFont="1" applyBorder="1" applyAlignment="1">
      <alignment horizontal="left"/>
    </xf>
    <xf numFmtId="0" fontId="11" fillId="0" borderId="0" xfId="0" applyFont="1" applyAlignment="1">
      <alignment horizontal="left"/>
    </xf>
    <xf numFmtId="0" fontId="11" fillId="0" borderId="0" xfId="0" applyFont="1" applyAlignment="1">
      <alignment horizontal="center"/>
    </xf>
    <xf numFmtId="0" fontId="11" fillId="3"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7" fillId="3" borderId="1" xfId="0" applyFont="1" applyFill="1" applyBorder="1" applyAlignment="1">
      <alignment horizontal="center" vertical="center"/>
    </xf>
    <xf numFmtId="4" fontId="26" fillId="0" borderId="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29" fillId="0" borderId="7" xfId="0" applyFont="1" applyBorder="1" applyAlignment="1">
      <alignment vertical="top"/>
    </xf>
    <xf numFmtId="0" fontId="29" fillId="0" borderId="6" xfId="0" applyFont="1" applyBorder="1" applyAlignment="1">
      <alignment vertical="top"/>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23" fillId="0" borderId="2" xfId="0" applyFont="1" applyBorder="1" applyAlignment="1">
      <alignment horizontal="left" vertical="top" wrapText="1"/>
    </xf>
    <xf numFmtId="0" fontId="23" fillId="0" borderId="3" xfId="0" applyFont="1" applyBorder="1" applyAlignment="1">
      <alignment horizontal="center" vertical="top" wrapText="1"/>
    </xf>
    <xf numFmtId="0" fontId="23" fillId="0" borderId="3" xfId="0" applyFont="1" applyBorder="1" applyAlignment="1">
      <alignment horizontal="left" vertical="top" wrapText="1"/>
    </xf>
    <xf numFmtId="4" fontId="26" fillId="0" borderId="4" xfId="0" applyNumberFormat="1" applyFont="1" applyBorder="1" applyAlignment="1">
      <alignment horizontal="center" vertical="top" wrapText="1"/>
    </xf>
    <xf numFmtId="0" fontId="23" fillId="0" borderId="4" xfId="0" applyFont="1" applyBorder="1" applyAlignment="1">
      <alignment horizontal="left" vertical="top" wrapText="1"/>
    </xf>
    <xf numFmtId="0" fontId="26" fillId="0" borderId="4" xfId="0" applyFont="1" applyBorder="1" applyAlignment="1">
      <alignment horizontal="center" vertical="top" wrapText="1"/>
    </xf>
    <xf numFmtId="0" fontId="22" fillId="0" borderId="1" xfId="0" applyFont="1" applyBorder="1" applyAlignment="1">
      <alignment horizontal="right" vertical="top" wrapText="1"/>
    </xf>
    <xf numFmtId="0" fontId="35" fillId="0" borderId="4" xfId="0" applyFont="1" applyBorder="1" applyAlignment="1">
      <alignment horizontal="center"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4" fontId="22" fillId="3" borderId="1" xfId="0" applyNumberFormat="1" applyFont="1" applyFill="1" applyBorder="1" applyAlignment="1">
      <alignment horizontal="center" vertical="center" wrapText="1"/>
    </xf>
    <xf numFmtId="49" fontId="10" fillId="0" borderId="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1" fontId="10" fillId="0" borderId="5" xfId="0" applyNumberFormat="1" applyFont="1" applyBorder="1" applyAlignment="1">
      <alignment horizontal="center" vertical="top"/>
    </xf>
    <xf numFmtId="1" fontId="10" fillId="0" borderId="7" xfId="0" applyNumberFormat="1" applyFont="1" applyBorder="1" applyAlignment="1">
      <alignment horizontal="center" vertical="top"/>
    </xf>
    <xf numFmtId="1" fontId="10" fillId="0" borderId="6" xfId="0" applyNumberFormat="1" applyFont="1" applyBorder="1" applyAlignment="1">
      <alignment horizontal="center" vertical="top"/>
    </xf>
    <xf numFmtId="4" fontId="10" fillId="0" borderId="5" xfId="0" applyNumberFormat="1" applyFont="1" applyBorder="1" applyAlignment="1">
      <alignment horizontal="center" vertical="top"/>
    </xf>
    <xf numFmtId="49" fontId="37" fillId="0" borderId="1" xfId="0" applyNumberFormat="1" applyFont="1" applyBorder="1" applyAlignment="1">
      <alignment horizontal="center" vertical="top" wrapText="1"/>
    </xf>
    <xf numFmtId="4" fontId="9" fillId="0" borderId="5" xfId="0" applyNumberFormat="1" applyFont="1" applyBorder="1" applyAlignment="1">
      <alignment horizontal="center" vertical="top"/>
    </xf>
    <xf numFmtId="0" fontId="2" fillId="0" borderId="3" xfId="0" applyFont="1" applyBorder="1" applyAlignment="1">
      <alignment horizontal="center" vertical="top" wrapText="1"/>
    </xf>
    <xf numFmtId="0" fontId="1" fillId="2" borderId="1" xfId="0" applyFont="1" applyFill="1" applyBorder="1" applyAlignment="1">
      <alignment horizontal="center" vertical="center" wrapText="1"/>
    </xf>
    <xf numFmtId="4" fontId="3" fillId="5" borderId="1" xfId="0" applyNumberFormat="1" applyFont="1" applyFill="1" applyBorder="1" applyAlignment="1">
      <alignment horizontal="center" vertical="top" wrapText="1"/>
    </xf>
    <xf numFmtId="0" fontId="2" fillId="0" borderId="4" xfId="0" applyFont="1" applyBorder="1" applyAlignment="1">
      <alignment horizontal="right" vertical="center" wrapText="1"/>
    </xf>
    <xf numFmtId="4" fontId="2" fillId="5" borderId="1" xfId="0" applyNumberFormat="1" applyFont="1" applyFill="1" applyBorder="1" applyAlignment="1">
      <alignment horizontal="center"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0" fontId="3" fillId="6" borderId="0" xfId="0" applyFont="1" applyFill="1" applyAlignment="1">
      <alignment horizontal="left" vertical="top" wrapText="1"/>
    </xf>
    <xf numFmtId="0" fontId="50" fillId="0" borderId="4" xfId="0" applyFont="1" applyBorder="1" applyAlignment="1">
      <alignment horizontal="center" vertical="top" wrapText="1"/>
    </xf>
    <xf numFmtId="4" fontId="50" fillId="0" borderId="3" xfId="0" applyNumberFormat="1" applyFont="1" applyBorder="1" applyAlignment="1">
      <alignment horizontal="center" vertical="top" wrapText="1"/>
    </xf>
    <xf numFmtId="0" fontId="50" fillId="0" borderId="2" xfId="0" applyFont="1" applyBorder="1" applyAlignment="1">
      <alignment horizontal="left" vertical="top" wrapText="1"/>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53" fillId="0" borderId="2" xfId="0" applyFont="1" applyBorder="1" applyAlignment="1">
      <alignment horizontal="center" vertical="top" wrapText="1"/>
    </xf>
    <xf numFmtId="0" fontId="53" fillId="0" borderId="3" xfId="0" applyFont="1" applyBorder="1" applyAlignment="1">
      <alignment horizontal="center" vertical="top" wrapText="1"/>
    </xf>
    <xf numFmtId="0" fontId="53" fillId="0" borderId="4" xfId="0" applyFont="1" applyBorder="1" applyAlignment="1">
      <alignment horizontal="center"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51" fillId="0" borderId="4" xfId="0" applyFont="1" applyBorder="1" applyAlignment="1">
      <alignment horizontal="center" vertical="top" wrapText="1"/>
    </xf>
    <xf numFmtId="0" fontId="51" fillId="0" borderId="3" xfId="0" applyFont="1" applyBorder="1" applyAlignment="1">
      <alignment horizontal="left" vertical="top" wrapText="1"/>
    </xf>
    <xf numFmtId="4" fontId="51" fillId="0" borderId="2" xfId="0" applyNumberFormat="1" applyFont="1" applyBorder="1" applyAlignment="1">
      <alignment horizontal="center" vertical="top" wrapText="1"/>
    </xf>
    <xf numFmtId="4" fontId="51" fillId="0" borderId="3" xfId="0" applyNumberFormat="1" applyFont="1" applyBorder="1" applyAlignment="1">
      <alignment horizontal="center" vertical="top" wrapText="1"/>
    </xf>
    <xf numFmtId="4" fontId="51" fillId="0" borderId="4" xfId="0" applyNumberFormat="1" applyFont="1" applyBorder="1" applyAlignment="1">
      <alignment horizontal="center" vertical="top" wrapText="1"/>
    </xf>
    <xf numFmtId="3" fontId="15" fillId="0" borderId="5" xfId="0" applyNumberFormat="1" applyFont="1" applyBorder="1" applyAlignment="1">
      <alignment horizontal="center" vertical="top" wrapText="1"/>
    </xf>
    <xf numFmtId="3" fontId="15" fillId="0" borderId="7" xfId="0" applyNumberFormat="1" applyFont="1" applyBorder="1" applyAlignment="1">
      <alignment horizontal="center" vertical="top" wrapText="1"/>
    </xf>
    <xf numFmtId="3" fontId="15" fillId="0" borderId="6" xfId="0" applyNumberFormat="1" applyFont="1" applyBorder="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Vita Petkeviciute-Siliuniene" id="{558F9453-CFC7-4023-BD21-E5988A054AD9}" userId="S::vita.petkeviciute.siliuniene@alytausregionas.lt::a2131949-5572-482b-9c51-befe6bc8f12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4" dT="2025-01-08T10:06:59.53" personId="{558F9453-CFC7-4023-BD21-E5988A054AD9}" id="{B5CACBBD-9414-44AA-9E35-9AA06A1F5C67}">
    <text>3/43=7</text>
  </threadedComment>
  <threadedComment ref="O76" dT="2025-01-08T10:06:32.58" personId="{558F9453-CFC7-4023-BD21-E5988A054AD9}" id="{E8D8D243-DF3F-4EB9-B89B-C75E459233B8}">
    <text>(3-1+4)/(43-1)=14,3</text>
  </threadedComment>
  <threadedComment ref="O82" dT="2025-01-08T10:06:02.82" personId="{558F9453-CFC7-4023-BD21-E5988A054AD9}" id="{F0C2778F-D992-4482-A4E2-529F09D23E47}">
    <text>3/7*100=42,85</text>
  </threadedComment>
  <threadedComment ref="O86" dT="2025-01-08T10:04:53.79" personId="{558F9453-CFC7-4023-BD21-E5988A054AD9}" id="{28747345-5631-4211-B958-EB912E519F41}">
    <text>1/7*100=14,28</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K83"/>
  <sheetViews>
    <sheetView topLeftCell="B1" zoomScale="70" zoomScaleNormal="70" workbookViewId="0">
      <pane ySplit="10" topLeftCell="A45" activePane="bottomLeft" state="frozen"/>
      <selection pane="bottomLeft" activeCell="R12" sqref="R12"/>
    </sheetView>
  </sheetViews>
  <sheetFormatPr defaultColWidth="9.28515625" defaultRowHeight="15" x14ac:dyDescent="0.25"/>
  <cols>
    <col min="1" max="1" width="5" style="9" customWidth="1"/>
    <col min="2" max="2" width="5.7109375" style="9" customWidth="1"/>
    <col min="3" max="3" width="41.42578125" style="9" customWidth="1"/>
    <col min="4" max="4" width="14" style="9" customWidth="1"/>
    <col min="5" max="5" width="13.5703125" style="9" customWidth="1"/>
    <col min="6" max="6" width="46.42578125" style="9" customWidth="1"/>
    <col min="7" max="7" width="13.5703125" style="9" customWidth="1"/>
    <col min="8" max="8" width="19.42578125" style="9" customWidth="1"/>
    <col min="9" max="9" width="17.28515625" style="9" customWidth="1"/>
    <col min="10" max="10" width="19.5703125" style="9" customWidth="1"/>
    <col min="11" max="11" width="75.42578125" style="9" customWidth="1"/>
    <col min="12" max="16384" width="9.28515625" style="9"/>
  </cols>
  <sheetData>
    <row r="1" spans="2:11" ht="31.15" customHeight="1" x14ac:dyDescent="0.25">
      <c r="K1" s="298" t="s">
        <v>691</v>
      </c>
    </row>
    <row r="2" spans="2:11" ht="63.6" customHeight="1" x14ac:dyDescent="0.25">
      <c r="K2" s="179" t="s">
        <v>692</v>
      </c>
    </row>
    <row r="3" spans="2:11" ht="15.75" x14ac:dyDescent="0.25">
      <c r="K3" s="179"/>
    </row>
    <row r="4" spans="2:11" x14ac:dyDescent="0.25">
      <c r="B4" s="430" t="s">
        <v>0</v>
      </c>
      <c r="C4" s="308"/>
      <c r="D4" s="308"/>
      <c r="E4" s="308"/>
      <c r="F4" s="308"/>
      <c r="G4" s="308"/>
      <c r="H4" s="308"/>
      <c r="I4" s="308"/>
      <c r="J4" s="308"/>
      <c r="K4" s="308"/>
    </row>
    <row r="5" spans="2:11" x14ac:dyDescent="0.25">
      <c r="B5" s="430" t="s">
        <v>1</v>
      </c>
      <c r="C5" s="308"/>
      <c r="D5" s="308"/>
      <c r="E5" s="308"/>
      <c r="F5" s="308"/>
      <c r="G5" s="308"/>
      <c r="H5" s="308"/>
      <c r="I5" s="308"/>
      <c r="J5" s="308"/>
      <c r="K5" s="308"/>
    </row>
    <row r="7" spans="2:11" x14ac:dyDescent="0.25">
      <c r="B7" s="180" t="s">
        <v>2</v>
      </c>
    </row>
    <row r="8" spans="2:11" x14ac:dyDescent="0.25">
      <c r="B8" s="310" t="s">
        <v>3</v>
      </c>
      <c r="C8" s="310" t="s">
        <v>4</v>
      </c>
      <c r="D8" s="310"/>
      <c r="E8" s="310" t="s">
        <v>5</v>
      </c>
      <c r="F8" s="310" t="s">
        <v>6</v>
      </c>
      <c r="G8" s="310"/>
      <c r="H8" s="310"/>
      <c r="I8" s="310"/>
      <c r="J8" s="310" t="s">
        <v>7</v>
      </c>
      <c r="K8" s="310" t="s">
        <v>8</v>
      </c>
    </row>
    <row r="9" spans="2:11" ht="54" customHeight="1" x14ac:dyDescent="0.25">
      <c r="B9" s="310"/>
      <c r="C9" s="146" t="s">
        <v>9</v>
      </c>
      <c r="D9" s="146" t="s">
        <v>10</v>
      </c>
      <c r="E9" s="310"/>
      <c r="F9" s="146" t="s">
        <v>11</v>
      </c>
      <c r="G9" s="146" t="s">
        <v>12</v>
      </c>
      <c r="H9" s="146" t="s">
        <v>13</v>
      </c>
      <c r="I9" s="146" t="s">
        <v>14</v>
      </c>
      <c r="J9" s="310"/>
      <c r="K9" s="310"/>
    </row>
    <row r="10" spans="2:11" s="182" customFormat="1" ht="12" x14ac:dyDescent="0.2">
      <c r="B10" s="181">
        <v>1</v>
      </c>
      <c r="C10" s="181">
        <v>2</v>
      </c>
      <c r="D10" s="181">
        <v>3</v>
      </c>
      <c r="E10" s="181">
        <v>4</v>
      </c>
      <c r="F10" s="181">
        <v>5</v>
      </c>
      <c r="G10" s="181">
        <v>6</v>
      </c>
      <c r="H10" s="181">
        <v>7</v>
      </c>
      <c r="I10" s="181">
        <v>8</v>
      </c>
      <c r="J10" s="181">
        <v>9</v>
      </c>
      <c r="K10" s="181">
        <v>10</v>
      </c>
    </row>
    <row r="11" spans="2:11" ht="135" x14ac:dyDescent="0.25">
      <c r="B11" s="183" t="s">
        <v>15</v>
      </c>
      <c r="C11" s="184" t="s">
        <v>16</v>
      </c>
      <c r="D11" s="183" t="s">
        <v>17</v>
      </c>
      <c r="E11" s="185" t="s">
        <v>18</v>
      </c>
      <c r="F11" s="186" t="s">
        <v>19</v>
      </c>
      <c r="G11" s="187" t="s">
        <v>20</v>
      </c>
      <c r="H11" s="187" t="s">
        <v>21</v>
      </c>
      <c r="I11" s="187" t="s">
        <v>22</v>
      </c>
      <c r="J11" s="297" t="s">
        <v>678</v>
      </c>
      <c r="K11" s="188" t="s">
        <v>626</v>
      </c>
    </row>
    <row r="12" spans="2:11" ht="75" x14ac:dyDescent="0.25">
      <c r="B12" s="185"/>
      <c r="C12" s="189"/>
      <c r="D12" s="190"/>
      <c r="E12" s="185" t="s">
        <v>18</v>
      </c>
      <c r="F12" s="186" t="s">
        <v>23</v>
      </c>
      <c r="G12" s="187" t="s">
        <v>24</v>
      </c>
      <c r="H12" s="187" t="s">
        <v>25</v>
      </c>
      <c r="I12" s="187" t="s">
        <v>26</v>
      </c>
      <c r="J12" s="191"/>
      <c r="K12" s="188" t="s">
        <v>27</v>
      </c>
    </row>
    <row r="13" spans="2:11" ht="60" x14ac:dyDescent="0.25">
      <c r="B13" s="185"/>
      <c r="C13" s="189"/>
      <c r="D13" s="190"/>
      <c r="E13" s="185" t="s">
        <v>18</v>
      </c>
      <c r="F13" s="186" t="s">
        <v>28</v>
      </c>
      <c r="G13" s="187" t="s">
        <v>29</v>
      </c>
      <c r="H13" s="187" t="s">
        <v>30</v>
      </c>
      <c r="I13" s="187" t="s">
        <v>31</v>
      </c>
      <c r="J13" s="191"/>
      <c r="K13" s="188" t="s">
        <v>32</v>
      </c>
    </row>
    <row r="14" spans="2:11" ht="30" x14ac:dyDescent="0.25">
      <c r="B14" s="185"/>
      <c r="C14" s="189"/>
      <c r="D14" s="190"/>
      <c r="E14" s="185" t="s">
        <v>18</v>
      </c>
      <c r="F14" s="186" t="s">
        <v>33</v>
      </c>
      <c r="G14" s="187" t="s">
        <v>34</v>
      </c>
      <c r="H14" s="187" t="s">
        <v>35</v>
      </c>
      <c r="I14" s="187" t="s">
        <v>36</v>
      </c>
      <c r="J14" s="191"/>
      <c r="K14" s="145" t="s">
        <v>37</v>
      </c>
    </row>
    <row r="15" spans="2:11" ht="45" x14ac:dyDescent="0.25">
      <c r="B15" s="185"/>
      <c r="C15" s="189"/>
      <c r="D15" s="190"/>
      <c r="E15" s="185" t="s">
        <v>18</v>
      </c>
      <c r="F15" s="186" t="s">
        <v>38</v>
      </c>
      <c r="G15" s="187" t="s">
        <v>39</v>
      </c>
      <c r="H15" s="187" t="s">
        <v>40</v>
      </c>
      <c r="I15" s="187" t="s">
        <v>41</v>
      </c>
      <c r="J15" s="191"/>
      <c r="K15" s="145" t="s">
        <v>37</v>
      </c>
    </row>
    <row r="16" spans="2:11" ht="60" x14ac:dyDescent="0.25">
      <c r="B16" s="185"/>
      <c r="C16" s="189"/>
      <c r="D16" s="190"/>
      <c r="E16" s="185" t="s">
        <v>18</v>
      </c>
      <c r="F16" s="186" t="s">
        <v>42</v>
      </c>
      <c r="G16" s="187" t="s">
        <v>43</v>
      </c>
      <c r="H16" s="187" t="s">
        <v>44</v>
      </c>
      <c r="I16" s="187" t="s">
        <v>45</v>
      </c>
      <c r="J16" s="191"/>
      <c r="K16" s="145" t="s">
        <v>37</v>
      </c>
    </row>
    <row r="17" spans="2:11" ht="48" customHeight="1" x14ac:dyDescent="0.25">
      <c r="B17" s="192"/>
      <c r="C17" s="257"/>
      <c r="D17" s="258"/>
      <c r="E17" s="260" t="s">
        <v>18</v>
      </c>
      <c r="F17" s="261" t="s">
        <v>616</v>
      </c>
      <c r="G17" s="260" t="s">
        <v>615</v>
      </c>
      <c r="H17" s="260" t="s">
        <v>37</v>
      </c>
      <c r="I17" s="293" t="s">
        <v>671</v>
      </c>
      <c r="J17" s="259"/>
      <c r="K17" s="264" t="s">
        <v>625</v>
      </c>
    </row>
    <row r="18" spans="2:11" ht="48" customHeight="1" x14ac:dyDescent="0.25">
      <c r="B18" s="192"/>
      <c r="C18" s="257"/>
      <c r="D18" s="258"/>
      <c r="E18" s="260" t="s">
        <v>18</v>
      </c>
      <c r="F18" s="261" t="s">
        <v>617</v>
      </c>
      <c r="G18" s="260" t="s">
        <v>618</v>
      </c>
      <c r="H18" s="260" t="s">
        <v>37</v>
      </c>
      <c r="I18" s="260" t="s">
        <v>643</v>
      </c>
      <c r="J18" s="259"/>
      <c r="K18" s="264" t="s">
        <v>37</v>
      </c>
    </row>
    <row r="19" spans="2:11" ht="48" customHeight="1" x14ac:dyDescent="0.25">
      <c r="B19" s="192"/>
      <c r="C19" s="257"/>
      <c r="D19" s="258"/>
      <c r="E19" s="260" t="s">
        <v>18</v>
      </c>
      <c r="F19" s="261" t="s">
        <v>619</v>
      </c>
      <c r="G19" s="260" t="s">
        <v>620</v>
      </c>
      <c r="H19" s="260" t="s">
        <v>37</v>
      </c>
      <c r="I19" s="260" t="s">
        <v>627</v>
      </c>
      <c r="J19" s="259"/>
      <c r="K19" s="264" t="s">
        <v>37</v>
      </c>
    </row>
    <row r="20" spans="2:11" ht="20.25" customHeight="1" x14ac:dyDescent="0.25">
      <c r="B20" s="400" t="s">
        <v>46</v>
      </c>
      <c r="C20" s="402" t="s">
        <v>47</v>
      </c>
      <c r="D20" s="400" t="s">
        <v>48</v>
      </c>
      <c r="E20" s="400" t="s">
        <v>49</v>
      </c>
      <c r="F20" s="409" t="s">
        <v>50</v>
      </c>
      <c r="G20" s="194">
        <v>0</v>
      </c>
      <c r="H20" s="195">
        <v>0</v>
      </c>
      <c r="I20" s="196">
        <f>+'IV skyrius I sk (ŠMSM)'!O13</f>
        <v>2450</v>
      </c>
      <c r="J20" s="400"/>
      <c r="K20" s="402" t="s">
        <v>37</v>
      </c>
    </row>
    <row r="21" spans="2:11" ht="16.350000000000001" customHeight="1" x14ac:dyDescent="0.25">
      <c r="B21" s="401"/>
      <c r="C21" s="403"/>
      <c r="D21" s="401"/>
      <c r="E21" s="401"/>
      <c r="F21" s="410"/>
      <c r="G21" s="198" t="s">
        <v>51</v>
      </c>
      <c r="H21" s="199" t="s">
        <v>52</v>
      </c>
      <c r="I21" s="199" t="s">
        <v>53</v>
      </c>
      <c r="J21" s="401"/>
      <c r="K21" s="403"/>
    </row>
    <row r="22" spans="2:11" ht="22.35" customHeight="1" x14ac:dyDescent="0.25">
      <c r="B22" s="400"/>
      <c r="C22" s="402"/>
      <c r="D22" s="400"/>
      <c r="E22" s="400" t="s">
        <v>49</v>
      </c>
      <c r="F22" s="409" t="s">
        <v>54</v>
      </c>
      <c r="G22" s="195">
        <v>0</v>
      </c>
      <c r="H22" s="192">
        <v>0</v>
      </c>
      <c r="I22" s="196">
        <f>+'IV skyrius I sk (ŠMSM)'!O12</f>
        <v>386</v>
      </c>
      <c r="J22" s="402"/>
      <c r="K22" s="402" t="s">
        <v>37</v>
      </c>
    </row>
    <row r="23" spans="2:11" ht="21" customHeight="1" x14ac:dyDescent="0.25">
      <c r="B23" s="401"/>
      <c r="C23" s="403"/>
      <c r="D23" s="401"/>
      <c r="E23" s="401"/>
      <c r="F23" s="410"/>
      <c r="G23" s="199" t="s">
        <v>51</v>
      </c>
      <c r="H23" s="199" t="s">
        <v>52</v>
      </c>
      <c r="I23" s="199" t="s">
        <v>53</v>
      </c>
      <c r="J23" s="403"/>
      <c r="K23" s="403"/>
    </row>
    <row r="24" spans="2:11" s="202" customFormat="1" ht="30.75" customHeight="1" x14ac:dyDescent="0.25">
      <c r="B24" s="400"/>
      <c r="C24" s="402"/>
      <c r="D24" s="400"/>
      <c r="E24" s="400" t="s">
        <v>49</v>
      </c>
      <c r="F24" s="409" t="s">
        <v>55</v>
      </c>
      <c r="G24" s="200">
        <v>7</v>
      </c>
      <c r="H24" s="192">
        <v>0</v>
      </c>
      <c r="I24" s="201">
        <f>+'IV skyrius I sk (ŠMSM)'!O14</f>
        <v>14.3</v>
      </c>
      <c r="J24" s="402"/>
      <c r="K24" s="402" t="s">
        <v>37</v>
      </c>
    </row>
    <row r="25" spans="2:11" s="202" customFormat="1" ht="27.6" customHeight="1" x14ac:dyDescent="0.25">
      <c r="B25" s="401"/>
      <c r="C25" s="403"/>
      <c r="D25" s="401"/>
      <c r="E25" s="401"/>
      <c r="F25" s="410"/>
      <c r="G25" s="199" t="s">
        <v>51</v>
      </c>
      <c r="H25" s="199" t="s">
        <v>52</v>
      </c>
      <c r="I25" s="199" t="s">
        <v>53</v>
      </c>
      <c r="J25" s="403"/>
      <c r="K25" s="403"/>
    </row>
    <row r="26" spans="2:11" ht="17.850000000000001" customHeight="1" x14ac:dyDescent="0.25">
      <c r="B26" s="400"/>
      <c r="C26" s="402"/>
      <c r="D26" s="400"/>
      <c r="E26" s="400" t="s">
        <v>49</v>
      </c>
      <c r="F26" s="409" t="s">
        <v>56</v>
      </c>
      <c r="G26" s="195">
        <v>0</v>
      </c>
      <c r="H26" s="192">
        <v>0</v>
      </c>
      <c r="I26" s="196">
        <f>+'IV skyrius I sk (ŠMSM)'!O15</f>
        <v>899</v>
      </c>
      <c r="J26" s="402"/>
      <c r="K26" s="402" t="s">
        <v>37</v>
      </c>
    </row>
    <row r="27" spans="2:11" ht="16.350000000000001" customHeight="1" x14ac:dyDescent="0.25">
      <c r="B27" s="401"/>
      <c r="C27" s="403"/>
      <c r="D27" s="401"/>
      <c r="E27" s="401"/>
      <c r="F27" s="410"/>
      <c r="G27" s="199" t="s">
        <v>51</v>
      </c>
      <c r="H27" s="199" t="s">
        <v>52</v>
      </c>
      <c r="I27" s="199" t="s">
        <v>53</v>
      </c>
      <c r="J27" s="403"/>
      <c r="K27" s="403"/>
    </row>
    <row r="28" spans="2:11" ht="20.25" customHeight="1" x14ac:dyDescent="0.25">
      <c r="B28" s="400" t="s">
        <v>57</v>
      </c>
      <c r="C28" s="402" t="s">
        <v>58</v>
      </c>
      <c r="D28" s="400" t="s">
        <v>59</v>
      </c>
      <c r="E28" s="400" t="s">
        <v>49</v>
      </c>
      <c r="F28" s="409" t="s">
        <v>60</v>
      </c>
      <c r="G28" s="192">
        <v>0</v>
      </c>
      <c r="H28" s="192">
        <v>0</v>
      </c>
      <c r="I28" s="295">
        <f>+'IV skyrius IV sk (SocB)'!O12</f>
        <v>218</v>
      </c>
      <c r="J28" s="400"/>
      <c r="K28" s="409" t="s">
        <v>37</v>
      </c>
    </row>
    <row r="29" spans="2:11" ht="21" customHeight="1" x14ac:dyDescent="0.25">
      <c r="B29" s="401"/>
      <c r="C29" s="403"/>
      <c r="D29" s="401"/>
      <c r="E29" s="401"/>
      <c r="F29" s="410"/>
      <c r="G29" s="199" t="s">
        <v>51</v>
      </c>
      <c r="H29" s="199" t="s">
        <v>52</v>
      </c>
      <c r="I29" s="199" t="s">
        <v>53</v>
      </c>
      <c r="J29" s="401"/>
      <c r="K29" s="410"/>
    </row>
    <row r="30" spans="2:11" ht="21" customHeight="1" x14ac:dyDescent="0.25">
      <c r="B30" s="400"/>
      <c r="C30" s="400"/>
      <c r="D30" s="400"/>
      <c r="E30" s="400" t="s">
        <v>49</v>
      </c>
      <c r="F30" s="417" t="s">
        <v>673</v>
      </c>
      <c r="G30" s="265" t="s">
        <v>122</v>
      </c>
      <c r="H30" s="419" t="s">
        <v>37</v>
      </c>
      <c r="I30" s="294">
        <f>+'IV skyrius IV sk (SocB)'!O13</f>
        <v>56</v>
      </c>
      <c r="J30" s="211"/>
      <c r="K30" s="409" t="s">
        <v>37</v>
      </c>
    </row>
    <row r="31" spans="2:11" ht="25.5" customHeight="1" x14ac:dyDescent="0.25">
      <c r="B31" s="401"/>
      <c r="C31" s="401"/>
      <c r="D31" s="401"/>
      <c r="E31" s="401"/>
      <c r="F31" s="418"/>
      <c r="G31" s="265" t="s">
        <v>684</v>
      </c>
      <c r="H31" s="420"/>
      <c r="I31" s="265" t="s">
        <v>629</v>
      </c>
      <c r="J31" s="211"/>
      <c r="K31" s="410"/>
    </row>
    <row r="32" spans="2:11" ht="23.25" customHeight="1" x14ac:dyDescent="0.25">
      <c r="B32" s="400"/>
      <c r="C32" s="402"/>
      <c r="D32" s="400"/>
      <c r="E32" s="400" t="s">
        <v>49</v>
      </c>
      <c r="F32" s="409" t="s">
        <v>61</v>
      </c>
      <c r="G32" s="192">
        <v>0</v>
      </c>
      <c r="H32" s="192">
        <v>0</v>
      </c>
      <c r="I32" s="196">
        <f>+'IV skyrius VI sk (SocP)'!O12</f>
        <v>149</v>
      </c>
      <c r="J32" s="400"/>
      <c r="K32" s="409" t="s">
        <v>37</v>
      </c>
    </row>
    <row r="33" spans="2:11" ht="34.5" customHeight="1" x14ac:dyDescent="0.25">
      <c r="B33" s="401"/>
      <c r="C33" s="403"/>
      <c r="D33" s="401"/>
      <c r="E33" s="401"/>
      <c r="F33" s="410"/>
      <c r="G33" s="199" t="s">
        <v>62</v>
      </c>
      <c r="H33" s="199" t="s">
        <v>52</v>
      </c>
      <c r="I33" s="199" t="s">
        <v>53</v>
      </c>
      <c r="J33" s="401"/>
      <c r="K33" s="410"/>
    </row>
    <row r="34" spans="2:11" ht="25.5" customHeight="1" x14ac:dyDescent="0.25">
      <c r="B34" s="400"/>
      <c r="C34" s="402"/>
      <c r="D34" s="400"/>
      <c r="E34" s="400" t="s">
        <v>49</v>
      </c>
      <c r="F34" s="409" t="s">
        <v>63</v>
      </c>
      <c r="G34" s="192">
        <v>0</v>
      </c>
      <c r="H34" s="192">
        <v>0</v>
      </c>
      <c r="I34" s="196">
        <f>+'IV skyrius VI sk (SocP)'!O13</f>
        <v>310</v>
      </c>
      <c r="J34" s="400"/>
      <c r="K34" s="409" t="s">
        <v>37</v>
      </c>
    </row>
    <row r="35" spans="2:11" ht="29.65" customHeight="1" x14ac:dyDescent="0.25">
      <c r="B35" s="401"/>
      <c r="C35" s="403"/>
      <c r="D35" s="401"/>
      <c r="E35" s="401"/>
      <c r="F35" s="410"/>
      <c r="G35" s="199" t="s">
        <v>62</v>
      </c>
      <c r="H35" s="199" t="s">
        <v>52</v>
      </c>
      <c r="I35" s="199" t="s">
        <v>53</v>
      </c>
      <c r="J35" s="401"/>
      <c r="K35" s="410"/>
    </row>
    <row r="36" spans="2:11" ht="26.25" customHeight="1" x14ac:dyDescent="0.25">
      <c r="B36" s="400"/>
      <c r="C36" s="402"/>
      <c r="D36" s="400"/>
      <c r="E36" s="400" t="s">
        <v>49</v>
      </c>
      <c r="F36" s="409" t="s">
        <v>64</v>
      </c>
      <c r="G36" s="192">
        <v>0</v>
      </c>
      <c r="H36" s="192">
        <v>0</v>
      </c>
      <c r="I36" s="196">
        <f>+'IV skyrius VI sk (SocP)'!O14</f>
        <v>44</v>
      </c>
      <c r="J36" s="400"/>
      <c r="K36" s="409" t="s">
        <v>37</v>
      </c>
    </row>
    <row r="37" spans="2:11" ht="15" customHeight="1" x14ac:dyDescent="0.25">
      <c r="B37" s="401"/>
      <c r="C37" s="403"/>
      <c r="D37" s="401"/>
      <c r="E37" s="401"/>
      <c r="F37" s="410"/>
      <c r="G37" s="199" t="s">
        <v>62</v>
      </c>
      <c r="H37" s="199" t="s">
        <v>52</v>
      </c>
      <c r="I37" s="199" t="s">
        <v>53</v>
      </c>
      <c r="J37" s="401"/>
      <c r="K37" s="410"/>
    </row>
    <row r="38" spans="2:11" ht="18" customHeight="1" x14ac:dyDescent="0.25">
      <c r="B38" s="400"/>
      <c r="C38" s="402"/>
      <c r="D38" s="400"/>
      <c r="E38" s="400" t="s">
        <v>49</v>
      </c>
      <c r="F38" s="409" t="s">
        <v>65</v>
      </c>
      <c r="G38" s="192">
        <v>0</v>
      </c>
      <c r="H38" s="192">
        <v>0</v>
      </c>
      <c r="I38" s="196">
        <f>+'IV skyrius V sk (VSB)'!O12</f>
        <v>80</v>
      </c>
      <c r="J38" s="400"/>
      <c r="K38" s="409" t="s">
        <v>37</v>
      </c>
    </row>
    <row r="39" spans="2:11" ht="15" customHeight="1" x14ac:dyDescent="0.25">
      <c r="B39" s="401"/>
      <c r="C39" s="403"/>
      <c r="D39" s="401"/>
      <c r="E39" s="401"/>
      <c r="F39" s="410"/>
      <c r="G39" s="199" t="s">
        <v>62</v>
      </c>
      <c r="H39" s="199" t="s">
        <v>52</v>
      </c>
      <c r="I39" s="199" t="s">
        <v>53</v>
      </c>
      <c r="J39" s="401"/>
      <c r="K39" s="410"/>
    </row>
    <row r="40" spans="2:11" ht="12.6" customHeight="1" x14ac:dyDescent="0.25">
      <c r="B40" s="400"/>
      <c r="C40" s="402"/>
      <c r="D40" s="400"/>
      <c r="E40" s="400" t="s">
        <v>49</v>
      </c>
      <c r="F40" s="409" t="s">
        <v>66</v>
      </c>
      <c r="G40" s="192">
        <v>0</v>
      </c>
      <c r="H40" s="192">
        <v>0</v>
      </c>
      <c r="I40" s="196">
        <f>+'IV skyrius V sk (VSB)'!O13</f>
        <v>80</v>
      </c>
      <c r="J40" s="400"/>
      <c r="K40" s="409" t="s">
        <v>37</v>
      </c>
    </row>
    <row r="41" spans="2:11" ht="17.850000000000001" customHeight="1" x14ac:dyDescent="0.25">
      <c r="B41" s="401"/>
      <c r="C41" s="403"/>
      <c r="D41" s="401"/>
      <c r="E41" s="401"/>
      <c r="F41" s="410"/>
      <c r="G41" s="199" t="s">
        <v>62</v>
      </c>
      <c r="H41" s="199" t="s">
        <v>52</v>
      </c>
      <c r="I41" s="199" t="s">
        <v>53</v>
      </c>
      <c r="J41" s="401"/>
      <c r="K41" s="410"/>
    </row>
    <row r="42" spans="2:11" ht="49.5" customHeight="1" x14ac:dyDescent="0.25">
      <c r="B42" s="414" t="s">
        <v>612</v>
      </c>
      <c r="C42" s="412" t="s">
        <v>614</v>
      </c>
      <c r="D42" s="414" t="s">
        <v>613</v>
      </c>
      <c r="E42" s="414" t="s">
        <v>49</v>
      </c>
      <c r="F42" s="417" t="s">
        <v>628</v>
      </c>
      <c r="G42" s="265" t="s">
        <v>122</v>
      </c>
      <c r="H42" s="419" t="s">
        <v>37</v>
      </c>
      <c r="I42" s="294">
        <f>+'IV skyrius X sk (Civ)'!O12</f>
        <v>2725</v>
      </c>
      <c r="J42" s="400"/>
      <c r="K42" s="409" t="s">
        <v>37</v>
      </c>
    </row>
    <row r="43" spans="2:11" ht="17.850000000000001" customHeight="1" x14ac:dyDescent="0.25">
      <c r="B43" s="415"/>
      <c r="C43" s="413"/>
      <c r="D43" s="416"/>
      <c r="E43" s="416"/>
      <c r="F43" s="418"/>
      <c r="G43" s="256" t="s">
        <v>52</v>
      </c>
      <c r="H43" s="420"/>
      <c r="I43" s="256" t="s">
        <v>629</v>
      </c>
      <c r="J43" s="401"/>
      <c r="K43" s="410"/>
    </row>
    <row r="44" spans="2:11" ht="17.850000000000001" customHeight="1" x14ac:dyDescent="0.25">
      <c r="B44" s="414"/>
      <c r="C44" s="414"/>
      <c r="D44" s="400"/>
      <c r="E44" s="414" t="s">
        <v>49</v>
      </c>
      <c r="F44" s="417" t="s">
        <v>645</v>
      </c>
      <c r="G44" s="266" t="s">
        <v>122</v>
      </c>
      <c r="H44" s="421" t="s">
        <v>37</v>
      </c>
      <c r="I44" s="294">
        <f>+'IV skyrius XI sk (Vandenv.)'!O12</f>
        <v>4</v>
      </c>
      <c r="J44" s="400"/>
      <c r="K44" s="409" t="s">
        <v>37</v>
      </c>
    </row>
    <row r="45" spans="2:11" ht="52.5" customHeight="1" x14ac:dyDescent="0.25">
      <c r="B45" s="416"/>
      <c r="C45" s="416"/>
      <c r="D45" s="401"/>
      <c r="E45" s="416"/>
      <c r="F45" s="418"/>
      <c r="G45" s="256" t="s">
        <v>684</v>
      </c>
      <c r="H45" s="422"/>
      <c r="I45" s="256" t="s">
        <v>629</v>
      </c>
      <c r="J45" s="401"/>
      <c r="K45" s="410"/>
    </row>
    <row r="46" spans="2:11" ht="105" x14ac:dyDescent="0.25">
      <c r="B46" s="185" t="s">
        <v>67</v>
      </c>
      <c r="C46" s="203" t="s">
        <v>68</v>
      </c>
      <c r="D46" s="185" t="s">
        <v>69</v>
      </c>
      <c r="E46" s="185" t="s">
        <v>18</v>
      </c>
      <c r="F46" s="262" t="s">
        <v>621</v>
      </c>
      <c r="G46" s="263" t="s">
        <v>622</v>
      </c>
      <c r="H46" s="263" t="s">
        <v>623</v>
      </c>
      <c r="I46" s="263" t="s">
        <v>624</v>
      </c>
      <c r="J46" s="204" t="s">
        <v>70</v>
      </c>
      <c r="K46" s="204" t="s">
        <v>71</v>
      </c>
    </row>
    <row r="47" spans="2:11" ht="45" x14ac:dyDescent="0.25">
      <c r="B47" s="185"/>
      <c r="C47" s="203"/>
      <c r="D47" s="185"/>
      <c r="E47" s="185" t="s">
        <v>18</v>
      </c>
      <c r="F47" s="188" t="s">
        <v>72</v>
      </c>
      <c r="G47" s="187" t="s">
        <v>73</v>
      </c>
      <c r="H47" s="187" t="s">
        <v>74</v>
      </c>
      <c r="I47" s="187" t="s">
        <v>75</v>
      </c>
      <c r="J47" s="188"/>
      <c r="K47" s="404" t="s">
        <v>76</v>
      </c>
    </row>
    <row r="48" spans="2:11" ht="45" x14ac:dyDescent="0.25">
      <c r="B48" s="185"/>
      <c r="C48" s="203"/>
      <c r="D48" s="185"/>
      <c r="E48" s="185" t="s">
        <v>18</v>
      </c>
      <c r="F48" s="188" t="s">
        <v>77</v>
      </c>
      <c r="G48" s="187" t="s">
        <v>78</v>
      </c>
      <c r="H48" s="187" t="s">
        <v>79</v>
      </c>
      <c r="I48" s="187" t="s">
        <v>80</v>
      </c>
      <c r="J48" s="188"/>
      <c r="K48" s="405"/>
    </row>
    <row r="49" spans="2:11" ht="30" x14ac:dyDescent="0.25">
      <c r="B49" s="192"/>
      <c r="C49" s="193"/>
      <c r="D49" s="192"/>
      <c r="E49" s="185" t="s">
        <v>18</v>
      </c>
      <c r="F49" s="205" t="s">
        <v>81</v>
      </c>
      <c r="G49" s="206" t="s">
        <v>82</v>
      </c>
      <c r="H49" s="206" t="s">
        <v>83</v>
      </c>
      <c r="I49" s="206" t="s">
        <v>84</v>
      </c>
      <c r="J49" s="205"/>
      <c r="K49" s="404" t="s">
        <v>85</v>
      </c>
    </row>
    <row r="50" spans="2:11" ht="30" x14ac:dyDescent="0.25">
      <c r="B50" s="192"/>
      <c r="C50" s="193"/>
      <c r="D50" s="192"/>
      <c r="E50" s="185" t="s">
        <v>18</v>
      </c>
      <c r="F50" s="205" t="s">
        <v>86</v>
      </c>
      <c r="G50" s="206" t="s">
        <v>87</v>
      </c>
      <c r="H50" s="206" t="s">
        <v>88</v>
      </c>
      <c r="I50" s="206" t="s">
        <v>75</v>
      </c>
      <c r="J50" s="205"/>
      <c r="K50" s="405"/>
    </row>
    <row r="51" spans="2:11" ht="13.35" customHeight="1" x14ac:dyDescent="0.25">
      <c r="B51" s="400" t="s">
        <v>89</v>
      </c>
      <c r="C51" s="402" t="s">
        <v>90</v>
      </c>
      <c r="D51" s="400" t="s">
        <v>91</v>
      </c>
      <c r="E51" s="400" t="s">
        <v>49</v>
      </c>
      <c r="F51" s="409" t="s">
        <v>92</v>
      </c>
      <c r="G51" s="192">
        <v>0</v>
      </c>
      <c r="H51" s="192">
        <v>0</v>
      </c>
      <c r="I51" s="196">
        <f>+'IV skyrius II sk (DJ)'!O12</f>
        <v>78840</v>
      </c>
      <c r="J51" s="402"/>
      <c r="K51" s="402" t="s">
        <v>37</v>
      </c>
    </row>
    <row r="52" spans="2:11" ht="18.600000000000001" customHeight="1" x14ac:dyDescent="0.25">
      <c r="B52" s="401"/>
      <c r="C52" s="403"/>
      <c r="D52" s="401"/>
      <c r="E52" s="401"/>
      <c r="F52" s="410"/>
      <c r="G52" s="199" t="s">
        <v>51</v>
      </c>
      <c r="H52" s="199" t="s">
        <v>52</v>
      </c>
      <c r="I52" s="199" t="s">
        <v>53</v>
      </c>
      <c r="J52" s="403"/>
      <c r="K52" s="403"/>
    </row>
    <row r="53" spans="2:11" ht="15.6" customHeight="1" x14ac:dyDescent="0.25">
      <c r="B53" s="400" t="s">
        <v>93</v>
      </c>
      <c r="C53" s="402" t="s">
        <v>94</v>
      </c>
      <c r="D53" s="400" t="s">
        <v>95</v>
      </c>
      <c r="E53" s="400" t="s">
        <v>49</v>
      </c>
      <c r="F53" s="409" t="s">
        <v>96</v>
      </c>
      <c r="G53" s="192">
        <v>0</v>
      </c>
      <c r="H53" s="192">
        <v>0</v>
      </c>
      <c r="I53" s="196">
        <f>+'IV skyrius VII sk (Vanduo)'!O12</f>
        <v>3849</v>
      </c>
      <c r="J53" s="402"/>
      <c r="K53" s="402" t="s">
        <v>37</v>
      </c>
    </row>
    <row r="54" spans="2:11" ht="17.100000000000001" customHeight="1" x14ac:dyDescent="0.25">
      <c r="B54" s="401"/>
      <c r="C54" s="403"/>
      <c r="D54" s="401"/>
      <c r="E54" s="401"/>
      <c r="F54" s="410"/>
      <c r="G54" s="199" t="s">
        <v>62</v>
      </c>
      <c r="H54" s="199" t="s">
        <v>52</v>
      </c>
      <c r="I54" s="199" t="s">
        <v>53</v>
      </c>
      <c r="J54" s="403"/>
      <c r="K54" s="403"/>
    </row>
    <row r="55" spans="2:11" ht="18.75" customHeight="1" x14ac:dyDescent="0.25">
      <c r="B55" s="400"/>
      <c r="C55" s="402"/>
      <c r="D55" s="400"/>
      <c r="E55" s="400" t="s">
        <v>49</v>
      </c>
      <c r="F55" s="409" t="s">
        <v>97</v>
      </c>
      <c r="G55" s="192">
        <v>0</v>
      </c>
      <c r="H55" s="192">
        <v>0</v>
      </c>
      <c r="I55" s="196">
        <f>+'IV skyrius VII sk (Vanduo)'!O13</f>
        <v>2311</v>
      </c>
      <c r="J55" s="402"/>
      <c r="K55" s="402" t="s">
        <v>37</v>
      </c>
    </row>
    <row r="56" spans="2:11" x14ac:dyDescent="0.25">
      <c r="B56" s="401"/>
      <c r="C56" s="403"/>
      <c r="D56" s="401"/>
      <c r="E56" s="401"/>
      <c r="F56" s="410"/>
      <c r="G56" s="199" t="s">
        <v>62</v>
      </c>
      <c r="H56" s="199" t="s">
        <v>52</v>
      </c>
      <c r="I56" s="199" t="s">
        <v>53</v>
      </c>
      <c r="J56" s="403"/>
      <c r="K56" s="403"/>
    </row>
    <row r="57" spans="2:11" ht="15" customHeight="1" x14ac:dyDescent="0.25">
      <c r="B57" s="400"/>
      <c r="C57" s="402"/>
      <c r="D57" s="400"/>
      <c r="E57" s="400" t="s">
        <v>49</v>
      </c>
      <c r="F57" s="409" t="s">
        <v>98</v>
      </c>
      <c r="G57" s="192" t="s">
        <v>99</v>
      </c>
      <c r="H57" s="192">
        <v>0</v>
      </c>
      <c r="I57" s="196">
        <f>+'IV skyrius VIII sk (Atliekos)'!O12</f>
        <v>2131</v>
      </c>
      <c r="J57" s="400"/>
      <c r="K57" s="409" t="s">
        <v>37</v>
      </c>
    </row>
    <row r="58" spans="2:11" ht="15" customHeight="1" x14ac:dyDescent="0.25">
      <c r="B58" s="401"/>
      <c r="C58" s="403"/>
      <c r="D58" s="401"/>
      <c r="E58" s="401"/>
      <c r="F58" s="410"/>
      <c r="G58" s="199" t="s">
        <v>62</v>
      </c>
      <c r="H58" s="199" t="s">
        <v>52</v>
      </c>
      <c r="I58" s="199" t="s">
        <v>53</v>
      </c>
      <c r="J58" s="401"/>
      <c r="K58" s="410"/>
    </row>
    <row r="59" spans="2:11" ht="96" customHeight="1" x14ac:dyDescent="0.25">
      <c r="B59" s="185" t="s">
        <v>100</v>
      </c>
      <c r="C59" s="203" t="s">
        <v>101</v>
      </c>
      <c r="D59" s="185" t="s">
        <v>102</v>
      </c>
      <c r="E59" s="185" t="s">
        <v>18</v>
      </c>
      <c r="F59" s="188" t="s">
        <v>103</v>
      </c>
      <c r="G59" s="187" t="s">
        <v>104</v>
      </c>
      <c r="H59" s="187" t="s">
        <v>105</v>
      </c>
      <c r="I59" s="187" t="s">
        <v>106</v>
      </c>
      <c r="J59" s="406" t="s">
        <v>107</v>
      </c>
      <c r="K59" s="406" t="s">
        <v>108</v>
      </c>
    </row>
    <row r="60" spans="2:11" ht="82.35" customHeight="1" x14ac:dyDescent="0.25">
      <c r="B60" s="185"/>
      <c r="C60" s="203"/>
      <c r="D60" s="185"/>
      <c r="E60" s="185" t="s">
        <v>18</v>
      </c>
      <c r="F60" s="188" t="s">
        <v>109</v>
      </c>
      <c r="G60" s="187" t="s">
        <v>110</v>
      </c>
      <c r="H60" s="187" t="s">
        <v>111</v>
      </c>
      <c r="I60" s="187" t="s">
        <v>112</v>
      </c>
      <c r="J60" s="407"/>
      <c r="K60" s="407"/>
    </row>
    <row r="61" spans="2:11" ht="32.25" customHeight="1" x14ac:dyDescent="0.25">
      <c r="B61" s="424"/>
      <c r="C61" s="425"/>
      <c r="D61" s="424"/>
      <c r="E61" s="424" t="s">
        <v>18</v>
      </c>
      <c r="F61" s="426" t="s">
        <v>113</v>
      </c>
      <c r="G61" s="411" t="s">
        <v>114</v>
      </c>
      <c r="H61" s="411" t="s">
        <v>115</v>
      </c>
      <c r="I61" s="411" t="s">
        <v>116</v>
      </c>
      <c r="J61" s="407"/>
      <c r="K61" s="407"/>
    </row>
    <row r="62" spans="2:11" ht="79.5" customHeight="1" x14ac:dyDescent="0.25">
      <c r="B62" s="424"/>
      <c r="C62" s="425"/>
      <c r="D62" s="424"/>
      <c r="E62" s="424"/>
      <c r="F62" s="426"/>
      <c r="G62" s="411"/>
      <c r="H62" s="411"/>
      <c r="I62" s="411"/>
      <c r="J62" s="408"/>
      <c r="K62" s="408"/>
    </row>
    <row r="63" spans="2:11" ht="26.25" customHeight="1" x14ac:dyDescent="0.25">
      <c r="B63" s="400" t="s">
        <v>117</v>
      </c>
      <c r="C63" s="402" t="s">
        <v>118</v>
      </c>
      <c r="D63" s="400" t="s">
        <v>119</v>
      </c>
      <c r="E63" s="400" t="s">
        <v>49</v>
      </c>
      <c r="F63" s="409" t="s">
        <v>120</v>
      </c>
      <c r="G63" s="206">
        <v>0</v>
      </c>
      <c r="H63" s="206">
        <v>0</v>
      </c>
      <c r="I63" s="207">
        <f>+'IV skyrius IX sk (FZ)'!O12</f>
        <v>68.739999999999995</v>
      </c>
      <c r="J63" s="400"/>
      <c r="K63" s="400"/>
    </row>
    <row r="64" spans="2:11" ht="26.25" customHeight="1" x14ac:dyDescent="0.25">
      <c r="B64" s="401"/>
      <c r="C64" s="403"/>
      <c r="D64" s="401"/>
      <c r="E64" s="401"/>
      <c r="F64" s="410"/>
      <c r="G64" s="198" t="s">
        <v>62</v>
      </c>
      <c r="H64" s="198" t="s">
        <v>52</v>
      </c>
      <c r="I64" s="198" t="s">
        <v>53</v>
      </c>
      <c r="J64" s="401"/>
      <c r="K64" s="401"/>
    </row>
    <row r="65" spans="2:11" ht="15" customHeight="1" x14ac:dyDescent="0.25">
      <c r="B65" s="400"/>
      <c r="C65" s="402"/>
      <c r="D65" s="400"/>
      <c r="E65" s="400" t="s">
        <v>49</v>
      </c>
      <c r="F65" s="409" t="s">
        <v>121</v>
      </c>
      <c r="G65" s="206">
        <v>0</v>
      </c>
      <c r="H65" s="206">
        <v>0</v>
      </c>
      <c r="I65" s="208">
        <f>+'IV skyrius IX sk (FZ)'!O13</f>
        <v>425145</v>
      </c>
      <c r="J65" s="400"/>
      <c r="K65" s="400"/>
    </row>
    <row r="66" spans="2:11" x14ac:dyDescent="0.25">
      <c r="B66" s="401"/>
      <c r="C66" s="403"/>
      <c r="D66" s="401"/>
      <c r="E66" s="401"/>
      <c r="F66" s="410"/>
      <c r="G66" s="198" t="s">
        <v>62</v>
      </c>
      <c r="H66" s="198" t="s">
        <v>52</v>
      </c>
      <c r="I66" s="198" t="s">
        <v>53</v>
      </c>
      <c r="J66" s="401"/>
      <c r="K66" s="401"/>
    </row>
    <row r="67" spans="2:11" ht="19.350000000000001" customHeight="1" x14ac:dyDescent="0.25">
      <c r="B67" s="400"/>
      <c r="C67" s="402"/>
      <c r="D67" s="400"/>
      <c r="E67" s="400" t="s">
        <v>49</v>
      </c>
      <c r="F67" s="409" t="s">
        <v>92</v>
      </c>
      <c r="G67" s="192">
        <v>0</v>
      </c>
      <c r="H67" s="209" t="s">
        <v>122</v>
      </c>
      <c r="I67" s="210">
        <f>+'IV skyrius IX sk (FZ)'!O14</f>
        <v>14000</v>
      </c>
      <c r="J67" s="400"/>
      <c r="K67" s="400"/>
    </row>
    <row r="68" spans="2:11" ht="17.100000000000001" customHeight="1" x14ac:dyDescent="0.25">
      <c r="B68" s="401"/>
      <c r="C68" s="403"/>
      <c r="D68" s="401"/>
      <c r="E68" s="401"/>
      <c r="F68" s="410"/>
      <c r="G68" s="199" t="s">
        <v>62</v>
      </c>
      <c r="H68" s="199" t="s">
        <v>52</v>
      </c>
      <c r="I68" s="199" t="s">
        <v>53</v>
      </c>
      <c r="J68" s="431"/>
      <c r="K68" s="431"/>
    </row>
    <row r="69" spans="2:11" ht="17.850000000000001" customHeight="1" x14ac:dyDescent="0.25">
      <c r="B69" s="400"/>
      <c r="C69" s="402"/>
      <c r="D69" s="400"/>
      <c r="E69" s="400" t="s">
        <v>49</v>
      </c>
      <c r="F69" s="409" t="s">
        <v>610</v>
      </c>
      <c r="G69" s="192">
        <v>0</v>
      </c>
      <c r="H69" s="209" t="s">
        <v>122</v>
      </c>
      <c r="I69" s="210">
        <f>+'IV skyrius IX sk (FZ)'!O15</f>
        <v>135000</v>
      </c>
      <c r="J69" s="431"/>
      <c r="K69" s="431"/>
    </row>
    <row r="70" spans="2:11" ht="16.350000000000001" customHeight="1" x14ac:dyDescent="0.25">
      <c r="B70" s="401"/>
      <c r="C70" s="403"/>
      <c r="D70" s="401"/>
      <c r="E70" s="401"/>
      <c r="F70" s="410"/>
      <c r="G70" s="199" t="s">
        <v>62</v>
      </c>
      <c r="H70" s="199" t="s">
        <v>52</v>
      </c>
      <c r="I70" s="199" t="s">
        <v>53</v>
      </c>
      <c r="J70" s="401"/>
      <c r="K70" s="401"/>
    </row>
    <row r="71" spans="2:11" ht="15" customHeight="1" x14ac:dyDescent="0.25">
      <c r="B71" s="400" t="s">
        <v>123</v>
      </c>
      <c r="C71" s="402" t="s">
        <v>124</v>
      </c>
      <c r="D71" s="400" t="s">
        <v>125</v>
      </c>
      <c r="E71" s="400" t="s">
        <v>49</v>
      </c>
      <c r="F71" s="409" t="s">
        <v>126</v>
      </c>
      <c r="G71" s="192">
        <v>0</v>
      </c>
      <c r="H71" s="212">
        <v>0</v>
      </c>
      <c r="I71" s="201">
        <f>+'IV skyrius III sk (TMP)'!O12</f>
        <v>9.4</v>
      </c>
      <c r="J71" s="400"/>
      <c r="K71" s="400"/>
    </row>
    <row r="72" spans="2:11" x14ac:dyDescent="0.25">
      <c r="B72" s="401"/>
      <c r="C72" s="403"/>
      <c r="D72" s="401"/>
      <c r="E72" s="401"/>
      <c r="F72" s="410"/>
      <c r="G72" s="199" t="s">
        <v>51</v>
      </c>
      <c r="H72" s="213" t="s">
        <v>52</v>
      </c>
      <c r="I72" s="214" t="s">
        <v>53</v>
      </c>
      <c r="J72" s="401"/>
      <c r="K72" s="401"/>
    </row>
    <row r="73" spans="2:11" ht="15" customHeight="1" x14ac:dyDescent="0.25">
      <c r="B73" s="400"/>
      <c r="C73" s="402"/>
      <c r="D73" s="400"/>
      <c r="E73" s="400" t="s">
        <v>49</v>
      </c>
      <c r="F73" s="409" t="s">
        <v>127</v>
      </c>
      <c r="G73" s="192">
        <v>0</v>
      </c>
      <c r="H73" s="212">
        <v>0</v>
      </c>
      <c r="I73" s="201">
        <f>+'IV skyrius III sk (TMP)'!O13</f>
        <v>1.5</v>
      </c>
      <c r="J73" s="400"/>
      <c r="K73" s="400"/>
    </row>
    <row r="74" spans="2:11" x14ac:dyDescent="0.25">
      <c r="B74" s="401"/>
      <c r="C74" s="403"/>
      <c r="D74" s="401"/>
      <c r="E74" s="401"/>
      <c r="F74" s="410"/>
      <c r="G74" s="199" t="s">
        <v>51</v>
      </c>
      <c r="H74" s="213" t="s">
        <v>52</v>
      </c>
      <c r="I74" s="199" t="s">
        <v>53</v>
      </c>
      <c r="J74" s="401"/>
      <c r="K74" s="401"/>
    </row>
    <row r="75" spans="2:11" ht="15" customHeight="1" x14ac:dyDescent="0.25">
      <c r="B75" s="400"/>
      <c r="C75" s="402"/>
      <c r="D75" s="400"/>
      <c r="E75" s="400" t="s">
        <v>49</v>
      </c>
      <c r="F75" s="409" t="s">
        <v>121</v>
      </c>
      <c r="G75" s="192">
        <v>0</v>
      </c>
      <c r="H75" s="212">
        <v>0</v>
      </c>
      <c r="I75" s="196">
        <f>+'IV skyrius III sk (TMP)'!O14</f>
        <v>1383968</v>
      </c>
      <c r="J75" s="400"/>
      <c r="K75" s="400"/>
    </row>
    <row r="76" spans="2:11" x14ac:dyDescent="0.25">
      <c r="B76" s="401"/>
      <c r="C76" s="403"/>
      <c r="D76" s="401"/>
      <c r="E76" s="401"/>
      <c r="F76" s="410"/>
      <c r="G76" s="199" t="s">
        <v>51</v>
      </c>
      <c r="H76" s="213" t="s">
        <v>52</v>
      </c>
      <c r="I76" s="199" t="s">
        <v>53</v>
      </c>
      <c r="J76" s="401"/>
      <c r="K76" s="401"/>
    </row>
    <row r="77" spans="2:11" ht="15" customHeight="1" x14ac:dyDescent="0.25">
      <c r="B77" s="400"/>
      <c r="C77" s="402"/>
      <c r="D77" s="400"/>
      <c r="E77" s="400" t="s">
        <v>49</v>
      </c>
      <c r="F77" s="409" t="s">
        <v>128</v>
      </c>
      <c r="G77" s="192">
        <v>0</v>
      </c>
      <c r="H77" s="192">
        <v>0</v>
      </c>
      <c r="I77" s="201">
        <f>+'IV skyrius III sk (TMP)'!O15</f>
        <v>33.200000000000003</v>
      </c>
      <c r="J77" s="402"/>
      <c r="K77" s="402"/>
    </row>
    <row r="78" spans="2:11" x14ac:dyDescent="0.25">
      <c r="B78" s="401"/>
      <c r="C78" s="403"/>
      <c r="D78" s="401"/>
      <c r="E78" s="401"/>
      <c r="F78" s="410"/>
      <c r="G78" s="199" t="s">
        <v>51</v>
      </c>
      <c r="H78" s="199" t="s">
        <v>52</v>
      </c>
      <c r="I78" s="199" t="s">
        <v>53</v>
      </c>
      <c r="J78" s="403"/>
      <c r="K78" s="403"/>
    </row>
    <row r="79" spans="2:11" ht="15" customHeight="1" x14ac:dyDescent="0.25">
      <c r="B79" s="424"/>
      <c r="C79" s="425"/>
      <c r="D79" s="424"/>
      <c r="E79" s="424" t="s">
        <v>49</v>
      </c>
      <c r="F79" s="429" t="s">
        <v>92</v>
      </c>
      <c r="G79" s="192">
        <v>0</v>
      </c>
      <c r="H79" s="192">
        <v>0</v>
      </c>
      <c r="I79" s="196">
        <f>+'IV skyrius III sk (TMP)'!O16</f>
        <v>37420</v>
      </c>
      <c r="J79" s="424"/>
      <c r="K79" s="424"/>
    </row>
    <row r="80" spans="2:11" x14ac:dyDescent="0.25">
      <c r="B80" s="424"/>
      <c r="C80" s="425"/>
      <c r="D80" s="424"/>
      <c r="E80" s="424"/>
      <c r="F80" s="429"/>
      <c r="G80" s="199" t="s">
        <v>51</v>
      </c>
      <c r="H80" s="199" t="s">
        <v>52</v>
      </c>
      <c r="I80" s="199" t="s">
        <v>53</v>
      </c>
      <c r="J80" s="424"/>
      <c r="K80" s="424"/>
    </row>
    <row r="81" spans="2:11" x14ac:dyDescent="0.25">
      <c r="B81" s="215"/>
      <c r="C81" s="427"/>
      <c r="D81" s="428"/>
      <c r="E81" s="428"/>
      <c r="F81" s="428"/>
      <c r="G81" s="428"/>
      <c r="H81" s="428"/>
      <c r="I81" s="428"/>
      <c r="J81" s="428"/>
      <c r="K81" s="428"/>
    </row>
    <row r="82" spans="2:11" ht="25.5" customHeight="1" x14ac:dyDescent="0.25">
      <c r="B82" s="39" t="s">
        <v>129</v>
      </c>
      <c r="C82" s="423" t="s">
        <v>130</v>
      </c>
      <c r="D82" s="423"/>
      <c r="E82" s="423"/>
      <c r="F82" s="423"/>
      <c r="G82" s="423"/>
      <c r="H82" s="423"/>
      <c r="I82" s="423"/>
      <c r="J82" s="423"/>
      <c r="K82" s="423"/>
    </row>
    <row r="83" spans="2:11" x14ac:dyDescent="0.25">
      <c r="E83" s="216"/>
    </row>
  </sheetData>
  <mergeCells count="204">
    <mergeCell ref="K30:K31"/>
    <mergeCell ref="J44:J45"/>
    <mergeCell ref="K44:K45"/>
    <mergeCell ref="C30:C31"/>
    <mergeCell ref="B30:B31"/>
    <mergeCell ref="D30:D31"/>
    <mergeCell ref="E30:E31"/>
    <mergeCell ref="F30:F31"/>
    <mergeCell ref="H30:H31"/>
    <mergeCell ref="K38:K39"/>
    <mergeCell ref="J38:J39"/>
    <mergeCell ref="F38:F39"/>
    <mergeCell ref="E38:E39"/>
    <mergeCell ref="D38:D39"/>
    <mergeCell ref="C38:C39"/>
    <mergeCell ref="B38:B39"/>
    <mergeCell ref="B40:B41"/>
    <mergeCell ref="C40:C41"/>
    <mergeCell ref="D40:D41"/>
    <mergeCell ref="D42:D43"/>
    <mergeCell ref="C34:C35"/>
    <mergeCell ref="B34:B35"/>
    <mergeCell ref="K36:K37"/>
    <mergeCell ref="J36:J37"/>
    <mergeCell ref="K77:K78"/>
    <mergeCell ref="J77:J78"/>
    <mergeCell ref="F77:F78"/>
    <mergeCell ref="E77:E78"/>
    <mergeCell ref="D77:D78"/>
    <mergeCell ref="C77:C78"/>
    <mergeCell ref="B77:B78"/>
    <mergeCell ref="E75:E76"/>
    <mergeCell ref="B67:B68"/>
    <mergeCell ref="C67:C68"/>
    <mergeCell ref="D67:D68"/>
    <mergeCell ref="E67:E68"/>
    <mergeCell ref="F67:F68"/>
    <mergeCell ref="J67:J70"/>
    <mergeCell ref="K67:K70"/>
    <mergeCell ref="J71:J72"/>
    <mergeCell ref="K73:K74"/>
    <mergeCell ref="J73:J74"/>
    <mergeCell ref="B69:B70"/>
    <mergeCell ref="F69:F70"/>
    <mergeCell ref="E69:E70"/>
    <mergeCell ref="F75:F76"/>
    <mergeCell ref="F73:F74"/>
    <mergeCell ref="F71:F72"/>
    <mergeCell ref="B65:B66"/>
    <mergeCell ref="F63:F64"/>
    <mergeCell ref="E51:E52"/>
    <mergeCell ref="D51:D52"/>
    <mergeCell ref="C51:C52"/>
    <mergeCell ref="E55:E56"/>
    <mergeCell ref="E65:E66"/>
    <mergeCell ref="F65:F66"/>
    <mergeCell ref="D53:D54"/>
    <mergeCell ref="F36:F37"/>
    <mergeCell ref="E36:E37"/>
    <mergeCell ref="D36:D37"/>
    <mergeCell ref="C36:C37"/>
    <mergeCell ref="B36:B37"/>
    <mergeCell ref="K34:K35"/>
    <mergeCell ref="J34:J35"/>
    <mergeCell ref="F34:F35"/>
    <mergeCell ref="E34:E35"/>
    <mergeCell ref="D34:D35"/>
    <mergeCell ref="E26:E27"/>
    <mergeCell ref="J32:J33"/>
    <mergeCell ref="C53:C54"/>
    <mergeCell ref="F55:F56"/>
    <mergeCell ref="D65:D66"/>
    <mergeCell ref="C65:C66"/>
    <mergeCell ref="E57:E58"/>
    <mergeCell ref="D63:D64"/>
    <mergeCell ref="B51:B52"/>
    <mergeCell ref="B55:B56"/>
    <mergeCell ref="B53:B54"/>
    <mergeCell ref="D55:D56"/>
    <mergeCell ref="C55:C56"/>
    <mergeCell ref="E63:E64"/>
    <mergeCell ref="E40:E41"/>
    <mergeCell ref="F40:F41"/>
    <mergeCell ref="J40:J41"/>
    <mergeCell ref="J59:J62"/>
    <mergeCell ref="J57:J58"/>
    <mergeCell ref="D57:D58"/>
    <mergeCell ref="C57:C58"/>
    <mergeCell ref="B57:B58"/>
    <mergeCell ref="J53:J54"/>
    <mergeCell ref="F53:F54"/>
    <mergeCell ref="B4:K4"/>
    <mergeCell ref="B5:K5"/>
    <mergeCell ref="B8:B9"/>
    <mergeCell ref="C8:D8"/>
    <mergeCell ref="E8:E9"/>
    <mergeCell ref="F8:I8"/>
    <mergeCell ref="J8:J9"/>
    <mergeCell ref="K8:K9"/>
    <mergeCell ref="C32:C33"/>
    <mergeCell ref="B24:B25"/>
    <mergeCell ref="K32:K33"/>
    <mergeCell ref="K24:K25"/>
    <mergeCell ref="J24:J25"/>
    <mergeCell ref="F24:F25"/>
    <mergeCell ref="E24:E25"/>
    <mergeCell ref="D24:D25"/>
    <mergeCell ref="C24:C25"/>
    <mergeCell ref="D28:D29"/>
    <mergeCell ref="B26:B27"/>
    <mergeCell ref="K20:K21"/>
    <mergeCell ref="J20:J21"/>
    <mergeCell ref="F20:F21"/>
    <mergeCell ref="E20:E21"/>
    <mergeCell ref="D20:D21"/>
    <mergeCell ref="C82:K82"/>
    <mergeCell ref="B61:B62"/>
    <mergeCell ref="C61:C62"/>
    <mergeCell ref="D61:D62"/>
    <mergeCell ref="E61:E62"/>
    <mergeCell ref="F61:F62"/>
    <mergeCell ref="G61:G62"/>
    <mergeCell ref="H61:H62"/>
    <mergeCell ref="C81:K81"/>
    <mergeCell ref="C63:C64"/>
    <mergeCell ref="B63:B64"/>
    <mergeCell ref="J63:J64"/>
    <mergeCell ref="K65:K66"/>
    <mergeCell ref="J65:J66"/>
    <mergeCell ref="B75:B76"/>
    <mergeCell ref="B73:B74"/>
    <mergeCell ref="B71:B72"/>
    <mergeCell ref="F79:F80"/>
    <mergeCell ref="E79:E80"/>
    <mergeCell ref="K79:K80"/>
    <mergeCell ref="J79:J80"/>
    <mergeCell ref="D79:D80"/>
    <mergeCell ref="C79:C80"/>
    <mergeCell ref="B79:B80"/>
    <mergeCell ref="C22:C23"/>
    <mergeCell ref="B22:B23"/>
    <mergeCell ref="K22:K23"/>
    <mergeCell ref="J22:J23"/>
    <mergeCell ref="F22:F23"/>
    <mergeCell ref="E22:E23"/>
    <mergeCell ref="D22:D23"/>
    <mergeCell ref="C20:C21"/>
    <mergeCell ref="D32:D33"/>
    <mergeCell ref="C28:C29"/>
    <mergeCell ref="B32:B33"/>
    <mergeCell ref="D26:D27"/>
    <mergeCell ref="B28:B29"/>
    <mergeCell ref="C26:C27"/>
    <mergeCell ref="B20:B21"/>
    <mergeCell ref="K26:K27"/>
    <mergeCell ref="J26:J27"/>
    <mergeCell ref="F28:F29"/>
    <mergeCell ref="E28:E29"/>
    <mergeCell ref="F32:F33"/>
    <mergeCell ref="E32:E33"/>
    <mergeCell ref="K28:K29"/>
    <mergeCell ref="J28:J29"/>
    <mergeCell ref="F26:F27"/>
    <mergeCell ref="C42:C43"/>
    <mergeCell ref="B42:B43"/>
    <mergeCell ref="E44:E45"/>
    <mergeCell ref="F44:F45"/>
    <mergeCell ref="D44:D45"/>
    <mergeCell ref="C44:C45"/>
    <mergeCell ref="B44:B45"/>
    <mergeCell ref="K40:K41"/>
    <mergeCell ref="K47:K48"/>
    <mergeCell ref="F42:F43"/>
    <mergeCell ref="E42:E43"/>
    <mergeCell ref="J42:J43"/>
    <mergeCell ref="K42:K43"/>
    <mergeCell ref="H42:H43"/>
    <mergeCell ref="H44:H45"/>
    <mergeCell ref="K49:K50"/>
    <mergeCell ref="K59:K62"/>
    <mergeCell ref="K53:K54"/>
    <mergeCell ref="E53:E54"/>
    <mergeCell ref="K51:K52"/>
    <mergeCell ref="J51:J52"/>
    <mergeCell ref="F51:F52"/>
    <mergeCell ref="K55:K56"/>
    <mergeCell ref="J55:J56"/>
    <mergeCell ref="K57:K58"/>
    <mergeCell ref="I61:I62"/>
    <mergeCell ref="F57:F58"/>
    <mergeCell ref="K63:K64"/>
    <mergeCell ref="K71:K72"/>
    <mergeCell ref="D75:D76"/>
    <mergeCell ref="C75:C76"/>
    <mergeCell ref="E73:E74"/>
    <mergeCell ref="D73:D74"/>
    <mergeCell ref="C73:C74"/>
    <mergeCell ref="E71:E72"/>
    <mergeCell ref="D71:D72"/>
    <mergeCell ref="C71:C72"/>
    <mergeCell ref="D69:D70"/>
    <mergeCell ref="C69:C70"/>
    <mergeCell ref="K75:K76"/>
    <mergeCell ref="J75:J76"/>
  </mergeCells>
  <pageMargins left="0.7" right="0.7" top="0.75" bottom="0.75" header="0.3" footer="0.3"/>
  <pageSetup paperSize="8"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S73"/>
  <sheetViews>
    <sheetView topLeftCell="A24" zoomScale="80" zoomScaleNormal="80" workbookViewId="0">
      <selection activeCell="S73" sqref="S73"/>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1" style="1" customWidth="1"/>
    <col min="8" max="8" width="10.5703125" style="1" customWidth="1"/>
    <col min="9" max="9" width="11.5703125" style="4" customWidth="1"/>
    <col min="10" max="10" width="9.28515625" style="4"/>
    <col min="11" max="11" width="11.5703125" style="4" customWidth="1"/>
    <col min="12" max="12" width="11.28515625" style="4" customWidth="1"/>
    <col min="13" max="13" width="10.42578125" style="4" customWidth="1"/>
    <col min="14" max="14" width="46.7109375" style="1" customWidth="1"/>
    <col min="15" max="15" width="10.5703125" style="3" customWidth="1"/>
    <col min="16" max="16" width="12.5703125" style="1" customWidth="1"/>
    <col min="17" max="17" width="13.28515625" style="1" customWidth="1"/>
    <col min="18" max="18" width="11.7109375" bestFit="1" customWidth="1"/>
    <col min="19" max="19" width="9.28515625" style="12"/>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8" t="s">
        <v>492</v>
      </c>
      <c r="C5" s="308"/>
      <c r="D5" s="308"/>
      <c r="E5" s="308"/>
      <c r="F5" s="308"/>
      <c r="G5" s="308"/>
      <c r="H5" s="308"/>
      <c r="I5" s="308"/>
      <c r="J5" s="308"/>
      <c r="K5" s="308"/>
      <c r="L5" s="308"/>
      <c r="M5" s="308"/>
      <c r="N5" s="308"/>
      <c r="O5" s="308"/>
      <c r="P5" s="308"/>
      <c r="Q5" s="308"/>
    </row>
    <row r="6" spans="2:19" x14ac:dyDescent="0.25">
      <c r="B6" s="308" t="s">
        <v>493</v>
      </c>
      <c r="C6" s="308"/>
      <c r="D6" s="308"/>
      <c r="E6" s="308"/>
      <c r="F6" s="308"/>
      <c r="G6" s="308"/>
      <c r="H6" s="308"/>
      <c r="I6" s="308"/>
      <c r="J6" s="308"/>
      <c r="K6" s="308"/>
      <c r="L6" s="308"/>
      <c r="M6" s="308"/>
      <c r="N6" s="308"/>
      <c r="O6" s="308"/>
      <c r="P6" s="308"/>
      <c r="Q6" s="308"/>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406</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195</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29.25" customHeight="1" x14ac:dyDescent="0.25">
      <c r="B12" s="25" t="s">
        <v>196</v>
      </c>
      <c r="C12" s="304" t="s">
        <v>494</v>
      </c>
      <c r="D12" s="305"/>
      <c r="E12" s="306" t="s">
        <v>98</v>
      </c>
      <c r="F12" s="306"/>
      <c r="G12" s="306"/>
      <c r="H12" s="306"/>
      <c r="I12" s="306"/>
      <c r="J12" s="306"/>
      <c r="K12" s="307">
        <v>0</v>
      </c>
      <c r="L12" s="307"/>
      <c r="M12" s="307"/>
      <c r="N12" s="40">
        <v>0</v>
      </c>
      <c r="O12" s="539">
        <f>O42</f>
        <v>2131</v>
      </c>
      <c r="P12" s="540"/>
      <c r="Q12" s="541"/>
    </row>
    <row r="14" spans="2:19" x14ac:dyDescent="0.25">
      <c r="B14" s="333" t="s">
        <v>203</v>
      </c>
      <c r="C14" s="333"/>
      <c r="D14" s="333"/>
      <c r="E14" s="333"/>
      <c r="F14" s="333"/>
      <c r="G14" s="333"/>
      <c r="H14" s="333"/>
      <c r="I14" s="333"/>
      <c r="J14" s="333"/>
      <c r="K14" s="333"/>
      <c r="L14" s="333"/>
      <c r="M14" s="333"/>
      <c r="N14" s="334"/>
      <c r="O14" s="334"/>
      <c r="P14" s="334"/>
      <c r="Q14" s="334"/>
    </row>
    <row r="15" spans="2:19" x14ac:dyDescent="0.25">
      <c r="B15" s="335" t="s">
        <v>204</v>
      </c>
      <c r="C15" s="336"/>
      <c r="D15" s="336"/>
      <c r="E15" s="336"/>
      <c r="F15" s="336"/>
      <c r="G15" s="336"/>
      <c r="H15" s="336"/>
      <c r="I15" s="337"/>
      <c r="J15" s="335" t="s">
        <v>205</v>
      </c>
      <c r="K15" s="336"/>
      <c r="L15" s="336"/>
      <c r="M15" s="337"/>
      <c r="N15" s="59"/>
      <c r="O15" s="10"/>
      <c r="P15" s="10"/>
      <c r="Q15" s="10"/>
    </row>
    <row r="16" spans="2:19" s="16" customFormat="1" ht="14.25" customHeight="1" x14ac:dyDescent="0.2">
      <c r="B16" s="338">
        <v>1</v>
      </c>
      <c r="C16" s="339"/>
      <c r="D16" s="339"/>
      <c r="E16" s="339"/>
      <c r="F16" s="339"/>
      <c r="G16" s="339"/>
      <c r="H16" s="339"/>
      <c r="I16" s="339"/>
      <c r="J16" s="338">
        <v>2</v>
      </c>
      <c r="K16" s="339"/>
      <c r="L16" s="339"/>
      <c r="M16" s="340"/>
      <c r="N16" s="60"/>
      <c r="O16" s="64"/>
      <c r="P16" s="64"/>
      <c r="Q16" s="64"/>
      <c r="S16" s="17"/>
    </row>
    <row r="17" spans="2:18" x14ac:dyDescent="0.25">
      <c r="B17" s="316" t="s">
        <v>206</v>
      </c>
      <c r="C17" s="317"/>
      <c r="D17" s="317"/>
      <c r="E17" s="317"/>
      <c r="F17" s="317"/>
      <c r="G17" s="317"/>
      <c r="H17" s="317"/>
      <c r="I17" s="318"/>
      <c r="J17" s="484">
        <f>+J18+J21+J24</f>
        <v>1900000</v>
      </c>
      <c r="K17" s="477"/>
      <c r="L17" s="477"/>
      <c r="M17" s="478"/>
      <c r="N17" s="55"/>
    </row>
    <row r="18" spans="2:18" x14ac:dyDescent="0.25">
      <c r="B18" s="316" t="s">
        <v>207</v>
      </c>
      <c r="C18" s="317"/>
      <c r="D18" s="317"/>
      <c r="E18" s="317"/>
      <c r="F18" s="317"/>
      <c r="G18" s="317"/>
      <c r="H18" s="317"/>
      <c r="I18" s="318"/>
      <c r="J18" s="484">
        <f>+J19</f>
        <v>0</v>
      </c>
      <c r="K18" s="514"/>
      <c r="L18" s="514"/>
      <c r="M18" s="515"/>
      <c r="N18" s="57"/>
      <c r="O18" s="61"/>
      <c r="P18" s="61"/>
      <c r="Q18" s="61"/>
    </row>
    <row r="19" spans="2:18" x14ac:dyDescent="0.25">
      <c r="B19" s="322" t="s">
        <v>208</v>
      </c>
      <c r="C19" s="323"/>
      <c r="D19" s="323"/>
      <c r="E19" s="323"/>
      <c r="F19" s="323"/>
      <c r="G19" s="323"/>
      <c r="H19" s="323"/>
      <c r="I19" s="324"/>
      <c r="J19" s="475">
        <f>+J49</f>
        <v>0</v>
      </c>
      <c r="K19" s="458"/>
      <c r="L19" s="458"/>
      <c r="M19" s="459"/>
      <c r="N19" s="57"/>
      <c r="O19" s="61"/>
      <c r="P19" s="61"/>
      <c r="Q19" s="61"/>
    </row>
    <row r="20" spans="2:18" x14ac:dyDescent="0.25">
      <c r="B20" s="328" t="s">
        <v>209</v>
      </c>
      <c r="C20" s="329"/>
      <c r="D20" s="329"/>
      <c r="E20" s="329"/>
      <c r="F20" s="329"/>
      <c r="G20" s="329"/>
      <c r="H20" s="329"/>
      <c r="I20" s="329"/>
      <c r="J20" s="304"/>
      <c r="K20" s="350"/>
      <c r="L20" s="350"/>
      <c r="M20" s="305"/>
      <c r="N20" s="56"/>
      <c r="O20" s="63"/>
      <c r="P20" s="63"/>
      <c r="Q20" s="63"/>
    </row>
    <row r="21" spans="2:18" x14ac:dyDescent="0.25">
      <c r="B21" s="54" t="s">
        <v>210</v>
      </c>
      <c r="C21" s="54"/>
      <c r="D21" s="54"/>
      <c r="E21" s="54"/>
      <c r="F21" s="54"/>
      <c r="G21" s="54"/>
      <c r="H21" s="54"/>
      <c r="I21" s="54"/>
      <c r="J21" s="484">
        <f>+J22</f>
        <v>0</v>
      </c>
      <c r="K21" s="462"/>
      <c r="L21" s="462"/>
      <c r="M21" s="463"/>
      <c r="N21" s="57"/>
      <c r="O21" s="61"/>
      <c r="P21" s="61"/>
      <c r="Q21" s="61"/>
    </row>
    <row r="22" spans="2:18" x14ac:dyDescent="0.25">
      <c r="B22" s="328" t="s">
        <v>211</v>
      </c>
      <c r="C22" s="329"/>
      <c r="D22" s="329"/>
      <c r="E22" s="329"/>
      <c r="F22" s="329"/>
      <c r="G22" s="329"/>
      <c r="H22" s="329"/>
      <c r="I22" s="341"/>
      <c r="J22" s="457">
        <f>+K49</f>
        <v>0</v>
      </c>
      <c r="K22" s="458"/>
      <c r="L22" s="458"/>
      <c r="M22" s="459"/>
      <c r="N22" s="58"/>
      <c r="O22" s="65"/>
      <c r="P22" s="65"/>
      <c r="Q22" s="65"/>
      <c r="R22" s="24"/>
    </row>
    <row r="23" spans="2:18" x14ac:dyDescent="0.25">
      <c r="B23" s="328" t="s">
        <v>212</v>
      </c>
      <c r="C23" s="329"/>
      <c r="D23" s="329"/>
      <c r="E23" s="329"/>
      <c r="F23" s="329"/>
      <c r="G23" s="329"/>
      <c r="H23" s="329"/>
      <c r="I23" s="329"/>
      <c r="J23" s="304"/>
      <c r="K23" s="350"/>
      <c r="L23" s="350"/>
      <c r="M23" s="305"/>
      <c r="N23" s="56"/>
      <c r="O23" s="63"/>
      <c r="P23" s="63"/>
      <c r="Q23" s="63"/>
      <c r="R23" s="24"/>
    </row>
    <row r="24" spans="2:18" x14ac:dyDescent="0.25">
      <c r="B24" s="538" t="s">
        <v>213</v>
      </c>
      <c r="C24" s="347"/>
      <c r="D24" s="347"/>
      <c r="E24" s="347"/>
      <c r="F24" s="347"/>
      <c r="G24" s="347"/>
      <c r="H24" s="347"/>
      <c r="I24" s="348"/>
      <c r="J24" s="516">
        <f>J25</f>
        <v>1900000</v>
      </c>
      <c r="K24" s="517"/>
      <c r="L24" s="517"/>
      <c r="M24" s="518"/>
      <c r="N24" s="57"/>
      <c r="O24" s="62"/>
      <c r="P24" s="62"/>
      <c r="Q24" s="62"/>
    </row>
    <row r="25" spans="2:18" x14ac:dyDescent="0.25">
      <c r="B25" s="519" t="s">
        <v>214</v>
      </c>
      <c r="C25" s="520"/>
      <c r="D25" s="520"/>
      <c r="E25" s="520"/>
      <c r="F25" s="520"/>
      <c r="G25" s="520"/>
      <c r="H25" s="520"/>
      <c r="I25" s="521"/>
      <c r="J25" s="460">
        <f>+L49</f>
        <v>1900000</v>
      </c>
      <c r="K25" s="460"/>
      <c r="L25" s="460"/>
      <c r="M25" s="460"/>
      <c r="N25" s="55"/>
    </row>
    <row r="26" spans="2:18" x14ac:dyDescent="0.25">
      <c r="B26" s="519" t="s">
        <v>212</v>
      </c>
      <c r="C26" s="520"/>
      <c r="D26" s="520"/>
      <c r="E26" s="520"/>
      <c r="F26" s="520"/>
      <c r="G26" s="520"/>
      <c r="H26" s="520"/>
      <c r="I26" s="520"/>
      <c r="J26" s="522"/>
      <c r="K26" s="523"/>
      <c r="L26" s="523"/>
      <c r="M26" s="524"/>
      <c r="N26" s="56"/>
      <c r="O26" s="63"/>
      <c r="P26" s="63"/>
      <c r="Q26" s="63"/>
    </row>
    <row r="27" spans="2:18" x14ac:dyDescent="0.25">
      <c r="B27" s="316" t="s">
        <v>215</v>
      </c>
      <c r="C27" s="317"/>
      <c r="D27" s="317"/>
      <c r="E27" s="317"/>
      <c r="F27" s="317"/>
      <c r="G27" s="317"/>
      <c r="H27" s="317"/>
      <c r="I27" s="318"/>
      <c r="J27" s="461"/>
      <c r="K27" s="462"/>
      <c r="L27" s="462"/>
      <c r="M27" s="463"/>
      <c r="N27" s="57"/>
      <c r="O27" s="61"/>
      <c r="P27" s="61"/>
      <c r="Q27" s="61"/>
    </row>
    <row r="28" spans="2:18" x14ac:dyDescent="0.25">
      <c r="B28" s="322" t="s">
        <v>216</v>
      </c>
      <c r="C28" s="323"/>
      <c r="D28" s="323"/>
      <c r="E28" s="323"/>
      <c r="F28" s="323"/>
      <c r="G28" s="323"/>
      <c r="H28" s="323"/>
      <c r="I28" s="323"/>
      <c r="J28" s="464"/>
      <c r="K28" s="465"/>
      <c r="L28" s="465"/>
      <c r="M28" s="466"/>
      <c r="N28" s="57"/>
      <c r="O28" s="61"/>
      <c r="P28" s="61"/>
      <c r="Q28" s="61"/>
    </row>
    <row r="29" spans="2:18" x14ac:dyDescent="0.25">
      <c r="B29" s="304"/>
      <c r="C29" s="350"/>
      <c r="D29" s="350"/>
      <c r="E29" s="350"/>
      <c r="F29" s="350"/>
      <c r="G29" s="350"/>
      <c r="H29" s="350"/>
      <c r="I29" s="305"/>
      <c r="J29" s="304"/>
      <c r="K29" s="350"/>
      <c r="L29" s="350"/>
      <c r="M29" s="305"/>
      <c r="N29" s="56"/>
      <c r="O29" s="63"/>
      <c r="P29" s="63"/>
      <c r="Q29" s="63"/>
    </row>
    <row r="30" spans="2:18" x14ac:dyDescent="0.25">
      <c r="B30" s="316" t="s">
        <v>217</v>
      </c>
      <c r="C30" s="317"/>
      <c r="D30" s="317"/>
      <c r="E30" s="317"/>
      <c r="F30" s="317"/>
      <c r="G30" s="317"/>
      <c r="H30" s="317"/>
      <c r="I30" s="317"/>
      <c r="J30" s="467">
        <f>+J32</f>
        <v>335294.12</v>
      </c>
      <c r="K30" s="467"/>
      <c r="L30" s="467"/>
      <c r="M30" s="467"/>
      <c r="N30" s="55"/>
    </row>
    <row r="31" spans="2:18" x14ac:dyDescent="0.25">
      <c r="B31" s="328" t="s">
        <v>218</v>
      </c>
      <c r="C31" s="329"/>
      <c r="D31" s="329"/>
      <c r="E31" s="329"/>
      <c r="F31" s="329"/>
      <c r="G31" s="329"/>
      <c r="H31" s="329"/>
      <c r="I31" s="341"/>
      <c r="J31" s="460"/>
      <c r="K31" s="460"/>
      <c r="L31" s="460"/>
      <c r="M31" s="460"/>
      <c r="N31" s="55"/>
    </row>
    <row r="32" spans="2:18" x14ac:dyDescent="0.25">
      <c r="B32" s="328" t="s">
        <v>219</v>
      </c>
      <c r="C32" s="329"/>
      <c r="D32" s="329"/>
      <c r="E32" s="329"/>
      <c r="F32" s="329"/>
      <c r="G32" s="329"/>
      <c r="H32" s="329"/>
      <c r="I32" s="341"/>
      <c r="J32" s="688">
        <f>+M49</f>
        <v>335294.12</v>
      </c>
      <c r="K32" s="350"/>
      <c r="L32" s="350"/>
      <c r="M32" s="305"/>
      <c r="N32" s="56"/>
      <c r="O32" s="63"/>
      <c r="P32" s="63"/>
      <c r="Q32" s="63"/>
    </row>
    <row r="33" spans="2:19" x14ac:dyDescent="0.25">
      <c r="B33" s="328" t="s">
        <v>220</v>
      </c>
      <c r="C33" s="329"/>
      <c r="D33" s="329"/>
      <c r="E33" s="329"/>
      <c r="F33" s="329"/>
      <c r="G33" s="329"/>
      <c r="H33" s="329"/>
      <c r="I33" s="341"/>
      <c r="J33" s="304"/>
      <c r="K33" s="350"/>
      <c r="L33" s="350"/>
      <c r="M33" s="305"/>
      <c r="N33" s="56"/>
      <c r="O33" s="63"/>
      <c r="P33" s="63"/>
      <c r="Q33" s="63"/>
    </row>
    <row r="34" spans="2:19" x14ac:dyDescent="0.25">
      <c r="B34" s="316" t="s">
        <v>221</v>
      </c>
      <c r="C34" s="317"/>
      <c r="D34" s="317"/>
      <c r="E34" s="317"/>
      <c r="F34" s="317"/>
      <c r="G34" s="317"/>
      <c r="H34" s="317"/>
      <c r="I34" s="318"/>
      <c r="J34" s="542">
        <f>J17+J30</f>
        <v>2235294.12</v>
      </c>
      <c r="K34" s="543"/>
      <c r="L34" s="543"/>
      <c r="M34" s="544"/>
    </row>
    <row r="37" spans="2:19" x14ac:dyDescent="0.25">
      <c r="B37" s="7" t="s">
        <v>222</v>
      </c>
    </row>
    <row r="38" spans="2:19" ht="15" customHeight="1" x14ac:dyDescent="0.25">
      <c r="B38" s="486" t="s">
        <v>223</v>
      </c>
      <c r="C38" s="486" t="s">
        <v>224</v>
      </c>
      <c r="D38" s="486" t="s">
        <v>225</v>
      </c>
      <c r="E38" s="486" t="s">
        <v>226</v>
      </c>
      <c r="F38" s="486" t="s">
        <v>227</v>
      </c>
      <c r="G38" s="690" t="s">
        <v>228</v>
      </c>
      <c r="H38" s="487" t="s">
        <v>229</v>
      </c>
      <c r="I38" s="492" t="s">
        <v>230</v>
      </c>
      <c r="J38" s="492"/>
      <c r="K38" s="492"/>
      <c r="L38" s="492"/>
      <c r="M38" s="492"/>
      <c r="N38" s="486" t="s">
        <v>6</v>
      </c>
      <c r="O38" s="486"/>
      <c r="P38" s="486" t="s">
        <v>231</v>
      </c>
      <c r="Q38" s="486" t="s">
        <v>232</v>
      </c>
    </row>
    <row r="39" spans="2:19" ht="25.5" customHeight="1" x14ac:dyDescent="0.25">
      <c r="B39" s="486"/>
      <c r="C39" s="486"/>
      <c r="D39" s="486"/>
      <c r="E39" s="486"/>
      <c r="F39" s="486"/>
      <c r="G39" s="690"/>
      <c r="H39" s="487"/>
      <c r="I39" s="492" t="s">
        <v>143</v>
      </c>
      <c r="J39" s="492" t="s">
        <v>233</v>
      </c>
      <c r="K39" s="492"/>
      <c r="L39" s="492"/>
      <c r="M39" s="492" t="s">
        <v>234</v>
      </c>
      <c r="N39" s="486" t="s">
        <v>316</v>
      </c>
      <c r="O39" s="486" t="s">
        <v>317</v>
      </c>
      <c r="P39" s="486"/>
      <c r="Q39" s="486"/>
    </row>
    <row r="40" spans="2:19" ht="77.25" customHeight="1" x14ac:dyDescent="0.25">
      <c r="B40" s="486"/>
      <c r="C40" s="486"/>
      <c r="D40" s="486"/>
      <c r="E40" s="486"/>
      <c r="F40" s="486"/>
      <c r="G40" s="690"/>
      <c r="H40" s="487"/>
      <c r="I40" s="492"/>
      <c r="J40" s="5" t="s">
        <v>237</v>
      </c>
      <c r="K40" s="5" t="s">
        <v>238</v>
      </c>
      <c r="L40" s="5" t="s">
        <v>239</v>
      </c>
      <c r="M40" s="492"/>
      <c r="N40" s="486"/>
      <c r="O40" s="486"/>
      <c r="P40" s="486"/>
      <c r="Q40" s="486"/>
    </row>
    <row r="41" spans="2:19" s="16" customFormat="1" ht="12" x14ac:dyDescent="0.2">
      <c r="B41" s="30">
        <v>1</v>
      </c>
      <c r="C41" s="30">
        <v>2</v>
      </c>
      <c r="D41" s="30">
        <v>3</v>
      </c>
      <c r="E41" s="30">
        <v>4</v>
      </c>
      <c r="F41" s="30">
        <v>5</v>
      </c>
      <c r="G41" s="30">
        <v>6</v>
      </c>
      <c r="H41" s="30">
        <v>7</v>
      </c>
      <c r="I41" s="31">
        <v>8</v>
      </c>
      <c r="J41" s="22">
        <v>9</v>
      </c>
      <c r="K41" s="22">
        <v>10</v>
      </c>
      <c r="L41" s="22">
        <v>11</v>
      </c>
      <c r="M41" s="22">
        <v>12</v>
      </c>
      <c r="N41" s="30">
        <v>13</v>
      </c>
      <c r="O41" s="30">
        <v>14</v>
      </c>
      <c r="P41" s="30">
        <v>15</v>
      </c>
      <c r="Q41" s="30">
        <v>16</v>
      </c>
      <c r="S41" s="17"/>
    </row>
    <row r="42" spans="2:19" ht="25.5" customHeight="1" x14ac:dyDescent="0.25">
      <c r="B42" s="531" t="s">
        <v>495</v>
      </c>
      <c r="C42" s="499" t="s">
        <v>241</v>
      </c>
      <c r="D42" s="499" t="s">
        <v>496</v>
      </c>
      <c r="E42" s="499" t="s">
        <v>242</v>
      </c>
      <c r="F42" s="499" t="s">
        <v>244</v>
      </c>
      <c r="G42" s="532" t="s">
        <v>245</v>
      </c>
      <c r="H42" s="499" t="s">
        <v>246</v>
      </c>
      <c r="I42" s="498">
        <f>SUM(J42:M44)</f>
        <v>2235294.12</v>
      </c>
      <c r="J42" s="498">
        <f>SUM(J46:J48)</f>
        <v>0</v>
      </c>
      <c r="K42" s="498">
        <f>SUM(K46:K48)</f>
        <v>0</v>
      </c>
      <c r="L42" s="498">
        <f>SUM(L46:L48)</f>
        <v>1900000</v>
      </c>
      <c r="M42" s="498">
        <f>SUM(M46:M48)</f>
        <v>335294.12</v>
      </c>
      <c r="N42" s="34" t="s">
        <v>497</v>
      </c>
      <c r="O42" s="47">
        <f>+O46</f>
        <v>2131</v>
      </c>
      <c r="P42" s="499" t="s">
        <v>37</v>
      </c>
      <c r="Q42" s="499" t="s">
        <v>363</v>
      </c>
    </row>
    <row r="43" spans="2:19" ht="33" customHeight="1" x14ac:dyDescent="0.25">
      <c r="B43" s="531"/>
      <c r="C43" s="499"/>
      <c r="D43" s="499"/>
      <c r="E43" s="499"/>
      <c r="F43" s="499"/>
      <c r="G43" s="689"/>
      <c r="H43" s="499"/>
      <c r="I43" s="498"/>
      <c r="J43" s="498"/>
      <c r="K43" s="498"/>
      <c r="L43" s="498"/>
      <c r="M43" s="498"/>
      <c r="N43" s="34" t="s">
        <v>498</v>
      </c>
      <c r="O43" s="49">
        <f>+O47</f>
        <v>1972237.66</v>
      </c>
      <c r="P43" s="499"/>
      <c r="Q43" s="499"/>
    </row>
    <row r="44" spans="2:19" ht="33" customHeight="1" x14ac:dyDescent="0.25">
      <c r="B44" s="531"/>
      <c r="C44" s="499"/>
      <c r="D44" s="499"/>
      <c r="E44" s="499"/>
      <c r="F44" s="499"/>
      <c r="G44" s="689"/>
      <c r="H44" s="499"/>
      <c r="I44" s="498"/>
      <c r="J44" s="498"/>
      <c r="K44" s="498"/>
      <c r="L44" s="498"/>
      <c r="M44" s="498"/>
      <c r="N44" s="34" t="s">
        <v>499</v>
      </c>
      <c r="O44" s="47">
        <f>+O48</f>
        <v>1</v>
      </c>
      <c r="P44" s="499"/>
      <c r="Q44" s="499"/>
    </row>
    <row r="45" spans="2:19" ht="22.5" x14ac:dyDescent="0.25">
      <c r="B45" s="35" t="s">
        <v>251</v>
      </c>
      <c r="C45" s="42" t="s">
        <v>37</v>
      </c>
      <c r="D45" s="42" t="s">
        <v>37</v>
      </c>
      <c r="E45" s="42" t="s">
        <v>37</v>
      </c>
      <c r="F45" s="42" t="s">
        <v>37</v>
      </c>
      <c r="G45" s="42" t="s">
        <v>37</v>
      </c>
      <c r="H45" s="42" t="s">
        <v>37</v>
      </c>
      <c r="I45" s="48" t="s">
        <v>37</v>
      </c>
      <c r="J45" s="49" t="s">
        <v>37</v>
      </c>
      <c r="K45" s="50" t="s">
        <v>37</v>
      </c>
      <c r="L45" s="50" t="s">
        <v>37</v>
      </c>
      <c r="M45" s="49" t="s">
        <v>37</v>
      </c>
      <c r="N45" s="38" t="s">
        <v>37</v>
      </c>
      <c r="O45" s="42" t="s">
        <v>37</v>
      </c>
      <c r="P45" s="43" t="s">
        <v>37</v>
      </c>
      <c r="Q45" s="44" t="s">
        <v>37</v>
      </c>
    </row>
    <row r="46" spans="2:19" ht="24" customHeight="1" x14ac:dyDescent="0.25">
      <c r="B46" s="443" t="s">
        <v>500</v>
      </c>
      <c r="C46" s="444" t="s">
        <v>37</v>
      </c>
      <c r="D46" s="445" t="s">
        <v>501</v>
      </c>
      <c r="E46" s="497" t="s">
        <v>37</v>
      </c>
      <c r="F46" s="444" t="s">
        <v>37</v>
      </c>
      <c r="G46" s="445" t="s">
        <v>245</v>
      </c>
      <c r="H46" s="444" t="s">
        <v>37</v>
      </c>
      <c r="I46" s="446">
        <f>SUM(J46:M48)</f>
        <v>2235294.12</v>
      </c>
      <c r="J46" s="446">
        <v>0</v>
      </c>
      <c r="K46" s="451">
        <v>0</v>
      </c>
      <c r="L46" s="451">
        <v>1900000</v>
      </c>
      <c r="M46" s="451">
        <v>335294.12</v>
      </c>
      <c r="N46" s="37" t="s">
        <v>497</v>
      </c>
      <c r="O46" s="46">
        <v>2131</v>
      </c>
      <c r="P46" s="497" t="s">
        <v>452</v>
      </c>
      <c r="Q46" s="497" t="s">
        <v>363</v>
      </c>
    </row>
    <row r="47" spans="2:19" ht="35.25" customHeight="1" x14ac:dyDescent="0.25">
      <c r="B47" s="443"/>
      <c r="C47" s="444"/>
      <c r="D47" s="445"/>
      <c r="E47" s="497"/>
      <c r="F47" s="444"/>
      <c r="G47" s="445"/>
      <c r="H47" s="444"/>
      <c r="I47" s="446"/>
      <c r="J47" s="446"/>
      <c r="K47" s="452"/>
      <c r="L47" s="452"/>
      <c r="M47" s="452"/>
      <c r="N47" s="37" t="s">
        <v>498</v>
      </c>
      <c r="O47" s="51">
        <v>1972237.66</v>
      </c>
      <c r="P47" s="497"/>
      <c r="Q47" s="497"/>
    </row>
    <row r="48" spans="2:19" ht="33.75" customHeight="1" x14ac:dyDescent="0.25">
      <c r="B48" s="443"/>
      <c r="C48" s="444"/>
      <c r="D48" s="445"/>
      <c r="E48" s="497"/>
      <c r="F48" s="444"/>
      <c r="G48" s="445"/>
      <c r="H48" s="444"/>
      <c r="I48" s="446"/>
      <c r="J48" s="446"/>
      <c r="K48" s="452"/>
      <c r="L48" s="452"/>
      <c r="M48" s="452"/>
      <c r="N48" s="37" t="s">
        <v>499</v>
      </c>
      <c r="O48" s="45">
        <v>1</v>
      </c>
      <c r="P48" s="497"/>
      <c r="Q48" s="497"/>
    </row>
    <row r="49" spans="2:19" x14ac:dyDescent="0.25">
      <c r="B49" s="509" t="s">
        <v>287</v>
      </c>
      <c r="C49" s="509"/>
      <c r="D49" s="509"/>
      <c r="E49" s="509"/>
      <c r="F49" s="509"/>
      <c r="G49" s="509"/>
      <c r="H49" s="509"/>
      <c r="I49" s="52">
        <f t="shared" ref="I49:K49" si="0">I42</f>
        <v>2235294.12</v>
      </c>
      <c r="J49" s="52">
        <f t="shared" si="0"/>
        <v>0</v>
      </c>
      <c r="K49" s="49">
        <f t="shared" si="0"/>
        <v>0</v>
      </c>
      <c r="L49" s="49">
        <f>L42</f>
        <v>1900000</v>
      </c>
      <c r="M49" s="49">
        <f>M42</f>
        <v>335294.12</v>
      </c>
      <c r="N49" s="455"/>
      <c r="O49" s="455"/>
      <c r="P49" s="455"/>
      <c r="Q49" s="455"/>
    </row>
    <row r="50" spans="2:19" ht="39" customHeight="1" x14ac:dyDescent="0.25">
      <c r="B50" s="121" t="s">
        <v>292</v>
      </c>
      <c r="C50" s="530" t="s">
        <v>502</v>
      </c>
      <c r="D50" s="530"/>
      <c r="E50" s="530"/>
      <c r="F50" s="530"/>
      <c r="G50" s="530"/>
      <c r="H50" s="530"/>
      <c r="I50" s="530"/>
      <c r="J50" s="530"/>
      <c r="K50" s="530"/>
      <c r="L50" s="530"/>
      <c r="M50" s="530"/>
      <c r="N50" s="530"/>
      <c r="O50" s="530"/>
      <c r="P50" s="530"/>
      <c r="Q50" s="530"/>
    </row>
    <row r="51" spans="2:19" x14ac:dyDescent="0.25">
      <c r="L51" s="32"/>
    </row>
    <row r="52" spans="2:19" x14ac:dyDescent="0.25">
      <c r="B52" s="10" t="s">
        <v>294</v>
      </c>
    </row>
    <row r="53" spans="2:19" ht="15" customHeight="1" x14ac:dyDescent="0.25">
      <c r="B53" s="8" t="s">
        <v>3</v>
      </c>
      <c r="C53" s="376" t="s">
        <v>295</v>
      </c>
      <c r="D53" s="376"/>
      <c r="E53" s="376"/>
      <c r="F53" s="335" t="s">
        <v>296</v>
      </c>
      <c r="G53" s="336"/>
      <c r="H53" s="336"/>
      <c r="I53" s="336"/>
      <c r="J53" s="337"/>
      <c r="K53" s="376" t="s">
        <v>297</v>
      </c>
      <c r="L53" s="376"/>
      <c r="M53" s="376"/>
      <c r="N53" s="376"/>
      <c r="O53" s="376"/>
      <c r="P53" s="376"/>
      <c r="Q53" s="376"/>
    </row>
    <row r="54" spans="2:19" s="16" customFormat="1" ht="12" x14ac:dyDescent="0.2">
      <c r="B54" s="21">
        <v>1</v>
      </c>
      <c r="C54" s="377">
        <v>2</v>
      </c>
      <c r="D54" s="377"/>
      <c r="E54" s="377"/>
      <c r="F54" s="338">
        <v>3</v>
      </c>
      <c r="G54" s="339"/>
      <c r="H54" s="339"/>
      <c r="I54" s="339"/>
      <c r="J54" s="340"/>
      <c r="K54" s="377">
        <v>4</v>
      </c>
      <c r="L54" s="377"/>
      <c r="M54" s="377"/>
      <c r="N54" s="377"/>
      <c r="O54" s="377"/>
      <c r="P54" s="377"/>
      <c r="Q54" s="377"/>
      <c r="S54" s="17"/>
    </row>
    <row r="55" spans="2:19" s="9" customFormat="1" x14ac:dyDescent="0.25">
      <c r="B55" s="11"/>
      <c r="C55" s="322" t="s">
        <v>298</v>
      </c>
      <c r="D55" s="323"/>
      <c r="E55" s="324"/>
      <c r="F55" s="381"/>
      <c r="G55" s="382"/>
      <c r="H55" s="382"/>
      <c r="I55" s="382"/>
      <c r="J55" s="383"/>
      <c r="K55" s="384"/>
      <c r="L55" s="384"/>
      <c r="M55" s="384"/>
      <c r="N55" s="384"/>
      <c r="O55" s="384"/>
      <c r="P55" s="384"/>
      <c r="Q55" s="384"/>
      <c r="S55" s="13"/>
    </row>
    <row r="58" spans="2:19" x14ac:dyDescent="0.25">
      <c r="B58" s="10" t="s">
        <v>299</v>
      </c>
    </row>
    <row r="59" spans="2:19" ht="15" customHeight="1" x14ac:dyDescent="0.25">
      <c r="B59" s="8" t="s">
        <v>3</v>
      </c>
      <c r="C59" s="376" t="s">
        <v>300</v>
      </c>
      <c r="D59" s="376"/>
      <c r="E59" s="376"/>
      <c r="F59" s="376" t="s">
        <v>296</v>
      </c>
      <c r="G59" s="376"/>
      <c r="H59" s="376"/>
      <c r="I59" s="376"/>
      <c r="J59" s="376"/>
      <c r="K59" s="376" t="s">
        <v>301</v>
      </c>
      <c r="L59" s="376"/>
      <c r="M59" s="376"/>
      <c r="N59" s="376"/>
      <c r="O59" s="376"/>
      <c r="P59" s="376"/>
      <c r="Q59" s="376"/>
    </row>
    <row r="60" spans="2:19" s="16" customFormat="1" ht="11.25" customHeight="1" x14ac:dyDescent="0.2">
      <c r="B60" s="21">
        <v>1</v>
      </c>
      <c r="C60" s="377">
        <v>2</v>
      </c>
      <c r="D60" s="377"/>
      <c r="E60" s="377"/>
      <c r="F60" s="377">
        <v>3</v>
      </c>
      <c r="G60" s="377"/>
      <c r="H60" s="377"/>
      <c r="I60" s="377"/>
      <c r="J60" s="377"/>
      <c r="K60" s="377">
        <v>4</v>
      </c>
      <c r="L60" s="377"/>
      <c r="M60" s="377"/>
      <c r="N60" s="377"/>
      <c r="O60" s="377"/>
      <c r="P60" s="377"/>
      <c r="Q60" s="377"/>
      <c r="S60" s="17"/>
    </row>
    <row r="61" spans="2:19" s="9" customFormat="1" x14ac:dyDescent="0.25">
      <c r="B61" s="11"/>
      <c r="C61" s="322" t="s">
        <v>298</v>
      </c>
      <c r="D61" s="323"/>
      <c r="E61" s="324"/>
      <c r="F61" s="392"/>
      <c r="G61" s="392"/>
      <c r="H61" s="392"/>
      <c r="I61" s="392"/>
      <c r="J61" s="392"/>
      <c r="K61" s="384"/>
      <c r="L61" s="384"/>
      <c r="M61" s="384"/>
      <c r="N61" s="384"/>
      <c r="O61" s="384"/>
      <c r="P61" s="384"/>
      <c r="Q61" s="384"/>
      <c r="S61" s="13"/>
    </row>
    <row r="64" spans="2:19" x14ac:dyDescent="0.25">
      <c r="B64" s="10" t="s">
        <v>302</v>
      </c>
    </row>
    <row r="65" spans="2:19" ht="39" customHeight="1" x14ac:dyDescent="0.25">
      <c r="B65" s="6" t="s">
        <v>3</v>
      </c>
      <c r="C65" s="310" t="s">
        <v>303</v>
      </c>
      <c r="D65" s="310"/>
      <c r="E65" s="310"/>
      <c r="F65" s="393" t="s">
        <v>304</v>
      </c>
      <c r="G65" s="394"/>
      <c r="H65" s="394"/>
      <c r="I65" s="394"/>
      <c r="J65" s="394"/>
      <c r="K65" s="394"/>
      <c r="L65" s="394"/>
      <c r="M65" s="394"/>
      <c r="N65" s="394"/>
      <c r="O65" s="394"/>
      <c r="P65" s="394"/>
      <c r="Q65" s="395"/>
    </row>
    <row r="66" spans="2:19" s="27" customFormat="1" ht="12" x14ac:dyDescent="0.2">
      <c r="B66" s="26">
        <v>1</v>
      </c>
      <c r="C66" s="396">
        <v>2</v>
      </c>
      <c r="D66" s="396"/>
      <c r="E66" s="396"/>
      <c r="F66" s="397">
        <v>3</v>
      </c>
      <c r="G66" s="398"/>
      <c r="H66" s="398"/>
      <c r="I66" s="398"/>
      <c r="J66" s="398"/>
      <c r="K66" s="398"/>
      <c r="L66" s="398"/>
      <c r="M66" s="398"/>
      <c r="N66" s="398"/>
      <c r="O66" s="398"/>
      <c r="P66" s="398"/>
      <c r="Q66" s="399"/>
      <c r="S66" s="17"/>
    </row>
    <row r="67" spans="2:19" s="9" customFormat="1" ht="63" customHeight="1" x14ac:dyDescent="0.25">
      <c r="B67" s="40" t="s">
        <v>15</v>
      </c>
      <c r="C67" s="429" t="s">
        <v>503</v>
      </c>
      <c r="D67" s="429"/>
      <c r="E67" s="429"/>
      <c r="F67" s="511" t="s">
        <v>504</v>
      </c>
      <c r="G67" s="512"/>
      <c r="H67" s="512"/>
      <c r="I67" s="512"/>
      <c r="J67" s="512"/>
      <c r="K67" s="512"/>
      <c r="L67" s="512"/>
      <c r="M67" s="512"/>
      <c r="N67" s="512"/>
      <c r="O67" s="512"/>
      <c r="P67" s="512"/>
      <c r="Q67" s="513"/>
      <c r="S67" s="13"/>
    </row>
    <row r="68" spans="2:19" s="9" customFormat="1" x14ac:dyDescent="0.25">
      <c r="C68" s="28"/>
      <c r="D68" s="28"/>
      <c r="E68" s="28"/>
      <c r="F68" s="28"/>
      <c r="G68" s="28"/>
      <c r="H68" s="28"/>
      <c r="I68" s="23"/>
      <c r="J68" s="23"/>
      <c r="K68" s="23"/>
      <c r="L68" s="23"/>
      <c r="M68" s="23"/>
      <c r="N68" s="23"/>
      <c r="O68" s="23"/>
      <c r="P68" s="23"/>
      <c r="Q68" s="23"/>
      <c r="S68" s="13"/>
    </row>
    <row r="70" spans="2:19" x14ac:dyDescent="0.25">
      <c r="B70" s="10" t="s">
        <v>310</v>
      </c>
    </row>
    <row r="71" spans="2:19" x14ac:dyDescent="0.25">
      <c r="B71" s="8" t="s">
        <v>3</v>
      </c>
      <c r="C71" s="376" t="s">
        <v>311</v>
      </c>
      <c r="D71" s="376"/>
      <c r="E71" s="376"/>
      <c r="F71" s="376"/>
      <c r="G71" s="376"/>
      <c r="H71" s="376"/>
      <c r="I71" s="376"/>
      <c r="J71" s="376"/>
      <c r="K71" s="376"/>
      <c r="L71" s="376"/>
      <c r="M71" s="376"/>
      <c r="N71" s="376"/>
      <c r="O71" s="376"/>
      <c r="P71" s="376"/>
      <c r="Q71" s="376"/>
    </row>
    <row r="72" spans="2:19" s="16" customFormat="1" ht="12" x14ac:dyDescent="0.2">
      <c r="B72" s="26">
        <v>1</v>
      </c>
      <c r="C72" s="377">
        <v>2</v>
      </c>
      <c r="D72" s="377"/>
      <c r="E72" s="377"/>
      <c r="F72" s="377"/>
      <c r="G72" s="377"/>
      <c r="H72" s="377"/>
      <c r="I72" s="377"/>
      <c r="J72" s="377"/>
      <c r="K72" s="377"/>
      <c r="L72" s="377"/>
      <c r="M72" s="377"/>
      <c r="N72" s="377"/>
      <c r="O72" s="377"/>
      <c r="P72" s="377"/>
      <c r="Q72" s="377"/>
      <c r="S72" s="17"/>
    </row>
    <row r="73" spans="2:19" s="9" customFormat="1" ht="61.5" customHeight="1" x14ac:dyDescent="0.25">
      <c r="B73" s="95" t="s">
        <v>15</v>
      </c>
      <c r="C73" s="618" t="s">
        <v>312</v>
      </c>
      <c r="D73" s="619"/>
      <c r="E73" s="619"/>
      <c r="F73" s="619"/>
      <c r="G73" s="619"/>
      <c r="H73" s="619"/>
      <c r="I73" s="619"/>
      <c r="J73" s="619"/>
      <c r="K73" s="619"/>
      <c r="L73" s="619"/>
      <c r="M73" s="619"/>
      <c r="N73" s="619"/>
      <c r="O73" s="619"/>
      <c r="P73" s="619"/>
      <c r="Q73" s="620"/>
      <c r="S73" s="13"/>
    </row>
  </sheetData>
  <mergeCells count="132">
    <mergeCell ref="C11:D11"/>
    <mergeCell ref="E11:J11"/>
    <mergeCell ref="K11:M11"/>
    <mergeCell ref="O11:Q11"/>
    <mergeCell ref="C12:D12"/>
    <mergeCell ref="E12:J12"/>
    <mergeCell ref="K12:M12"/>
    <mergeCell ref="B2:Q2"/>
    <mergeCell ref="B3:Q3"/>
    <mergeCell ref="B5:Q5"/>
    <mergeCell ref="B6:Q6"/>
    <mergeCell ref="B9:B10"/>
    <mergeCell ref="C9:D10"/>
    <mergeCell ref="E9:J10"/>
    <mergeCell ref="K9:M10"/>
    <mergeCell ref="N9:Q9"/>
    <mergeCell ref="O10:Q10"/>
    <mergeCell ref="O12:Q12"/>
    <mergeCell ref="N38:O38"/>
    <mergeCell ref="P38:P40"/>
    <mergeCell ref="Q38:Q40"/>
    <mergeCell ref="I39:I40"/>
    <mergeCell ref="J39:L39"/>
    <mergeCell ref="M39:M40"/>
    <mergeCell ref="N39:N40"/>
    <mergeCell ref="O39:O40"/>
    <mergeCell ref="B38:B40"/>
    <mergeCell ref="C38:C40"/>
    <mergeCell ref="D38:D40"/>
    <mergeCell ref="E38:E40"/>
    <mergeCell ref="F38:F40"/>
    <mergeCell ref="G38:G40"/>
    <mergeCell ref="H38:H40"/>
    <mergeCell ref="I38:M38"/>
    <mergeCell ref="P42:P44"/>
    <mergeCell ref="Q42:Q44"/>
    <mergeCell ref="B46:B48"/>
    <mergeCell ref="C46:C48"/>
    <mergeCell ref="D46:D48"/>
    <mergeCell ref="E46:E48"/>
    <mergeCell ref="F46:F48"/>
    <mergeCell ref="G46:G48"/>
    <mergeCell ref="H46:H48"/>
    <mergeCell ref="I46:I48"/>
    <mergeCell ref="H42:H44"/>
    <mergeCell ref="I42:I44"/>
    <mergeCell ref="J42:J44"/>
    <mergeCell ref="K42:K44"/>
    <mergeCell ref="L42:L44"/>
    <mergeCell ref="M42:M44"/>
    <mergeCell ref="B42:B44"/>
    <mergeCell ref="C42:C44"/>
    <mergeCell ref="D42:D44"/>
    <mergeCell ref="E42:E44"/>
    <mergeCell ref="F42:F44"/>
    <mergeCell ref="G42:G44"/>
    <mergeCell ref="B49:H49"/>
    <mergeCell ref="N49:Q49"/>
    <mergeCell ref="C50:Q50"/>
    <mergeCell ref="C53:E53"/>
    <mergeCell ref="F53:J53"/>
    <mergeCell ref="K53:Q53"/>
    <mergeCell ref="J46:J48"/>
    <mergeCell ref="K46:K48"/>
    <mergeCell ref="L46:L48"/>
    <mergeCell ref="M46:M48"/>
    <mergeCell ref="P46:P48"/>
    <mergeCell ref="Q46:Q48"/>
    <mergeCell ref="C59:E59"/>
    <mergeCell ref="F59:J59"/>
    <mergeCell ref="K59:Q59"/>
    <mergeCell ref="C60:E60"/>
    <mergeCell ref="F60:J60"/>
    <mergeCell ref="K60:Q60"/>
    <mergeCell ref="C54:E54"/>
    <mergeCell ref="F54:J54"/>
    <mergeCell ref="K54:Q54"/>
    <mergeCell ref="C55:E55"/>
    <mergeCell ref="F55:J55"/>
    <mergeCell ref="K55:Q55"/>
    <mergeCell ref="C67:E67"/>
    <mergeCell ref="F67:Q67"/>
    <mergeCell ref="C71:Q71"/>
    <mergeCell ref="C72:Q72"/>
    <mergeCell ref="C73:Q73"/>
    <mergeCell ref="C61:E61"/>
    <mergeCell ref="F61:J61"/>
    <mergeCell ref="K61:Q61"/>
    <mergeCell ref="C65:E65"/>
    <mergeCell ref="F65:Q65"/>
    <mergeCell ref="C66:E66"/>
    <mergeCell ref="F66:Q66"/>
    <mergeCell ref="B14:Q14"/>
    <mergeCell ref="B15:I15"/>
    <mergeCell ref="J15:M15"/>
    <mergeCell ref="B16:I16"/>
    <mergeCell ref="J16:M16"/>
    <mergeCell ref="B17:I17"/>
    <mergeCell ref="J17:M17"/>
    <mergeCell ref="B18:I18"/>
    <mergeCell ref="J18:M18"/>
    <mergeCell ref="B19:I19"/>
    <mergeCell ref="J19:M19"/>
    <mergeCell ref="B20:I20"/>
    <mergeCell ref="J20:M20"/>
    <mergeCell ref="J21:M21"/>
    <mergeCell ref="B22:I22"/>
    <mergeCell ref="J22:M22"/>
    <mergeCell ref="B23:I23"/>
    <mergeCell ref="J23:M23"/>
    <mergeCell ref="B24:I24"/>
    <mergeCell ref="J24:M24"/>
    <mergeCell ref="B25:I25"/>
    <mergeCell ref="J25:M25"/>
    <mergeCell ref="B26:I26"/>
    <mergeCell ref="J26:M26"/>
    <mergeCell ref="B27:I27"/>
    <mergeCell ref="J27:M27"/>
    <mergeCell ref="B28:I28"/>
    <mergeCell ref="J28:M28"/>
    <mergeCell ref="B34:I34"/>
    <mergeCell ref="J34:M34"/>
    <mergeCell ref="B29:I29"/>
    <mergeCell ref="J29:M29"/>
    <mergeCell ref="B30:I30"/>
    <mergeCell ref="J30:M30"/>
    <mergeCell ref="B31:I31"/>
    <mergeCell ref="J31:M31"/>
    <mergeCell ref="B32:I32"/>
    <mergeCell ref="J32:M32"/>
    <mergeCell ref="B33:I33"/>
    <mergeCell ref="J33:M33"/>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BE5F1"/>
    <pageSetUpPr fitToPage="1"/>
  </sheetPr>
  <dimension ref="B2:S182"/>
  <sheetViews>
    <sheetView topLeftCell="A143" zoomScale="90" zoomScaleNormal="90" workbookViewId="0">
      <selection activeCell="E116" sqref="E116:E118"/>
    </sheetView>
  </sheetViews>
  <sheetFormatPr defaultColWidth="8.7109375"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0.42578125" style="1" customWidth="1"/>
    <col min="8" max="8" width="10.5703125" style="1" customWidth="1"/>
    <col min="9" max="9" width="11.42578125" style="4" customWidth="1"/>
    <col min="10" max="10" width="10" style="4" bestFit="1" customWidth="1"/>
    <col min="11" max="11" width="11.5703125" style="4" customWidth="1"/>
    <col min="12" max="12" width="10.42578125" style="4" customWidth="1"/>
    <col min="13" max="13" width="15.28515625" style="4" customWidth="1"/>
    <col min="14" max="14" width="46.7109375" style="1" customWidth="1"/>
    <col min="15" max="15" width="10.5703125" style="3" customWidth="1"/>
    <col min="16" max="16" width="13.5703125" style="1" customWidth="1"/>
    <col min="17" max="17" width="15.42578125" style="1" customWidth="1"/>
    <col min="18" max="18" width="23.5703125" customWidth="1"/>
    <col min="19" max="19" width="10.7109375" style="12" bestFit="1" customWidth="1"/>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8" t="s">
        <v>505</v>
      </c>
      <c r="C5" s="308"/>
      <c r="D5" s="308"/>
      <c r="E5" s="308"/>
      <c r="F5" s="308"/>
      <c r="G5" s="308"/>
      <c r="H5" s="308"/>
      <c r="I5" s="308"/>
      <c r="J5" s="308"/>
      <c r="K5" s="308"/>
      <c r="L5" s="308"/>
      <c r="M5" s="308"/>
      <c r="N5" s="308"/>
      <c r="O5" s="308"/>
      <c r="P5" s="308"/>
      <c r="Q5" s="308"/>
    </row>
    <row r="6" spans="2:19" x14ac:dyDescent="0.25">
      <c r="B6" s="308" t="s">
        <v>506</v>
      </c>
      <c r="C6" s="308"/>
      <c r="D6" s="308"/>
      <c r="E6" s="308"/>
      <c r="F6" s="308"/>
      <c r="G6" s="308"/>
      <c r="H6" s="308"/>
      <c r="I6" s="308"/>
      <c r="J6" s="308"/>
      <c r="K6" s="308"/>
      <c r="L6" s="308"/>
      <c r="M6" s="308"/>
      <c r="N6" s="308"/>
      <c r="O6" s="308"/>
      <c r="P6" s="308"/>
      <c r="Q6" s="308"/>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406</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195</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32.1" customHeight="1" x14ac:dyDescent="0.25">
      <c r="B12" s="145" t="s">
        <v>196</v>
      </c>
      <c r="C12" s="328" t="s">
        <v>507</v>
      </c>
      <c r="D12" s="341"/>
      <c r="E12" s="306" t="s">
        <v>128</v>
      </c>
      <c r="F12" s="306"/>
      <c r="G12" s="306"/>
      <c r="H12" s="306"/>
      <c r="I12" s="306"/>
      <c r="J12" s="306"/>
      <c r="K12" s="307">
        <v>0</v>
      </c>
      <c r="L12" s="307"/>
      <c r="M12" s="307"/>
      <c r="N12" s="40">
        <v>0</v>
      </c>
      <c r="O12" s="688">
        <f>+O48+O64</f>
        <v>68.739999999999995</v>
      </c>
      <c r="P12" s="477"/>
      <c r="Q12" s="478"/>
    </row>
    <row r="13" spans="2:19" ht="28.5" customHeight="1" x14ac:dyDescent="0.25">
      <c r="B13" s="145" t="s">
        <v>67</v>
      </c>
      <c r="C13" s="328" t="s">
        <v>336</v>
      </c>
      <c r="D13" s="341"/>
      <c r="E13" s="469" t="s">
        <v>121</v>
      </c>
      <c r="F13" s="470"/>
      <c r="G13" s="470"/>
      <c r="H13" s="470"/>
      <c r="I13" s="470"/>
      <c r="J13" s="471"/>
      <c r="K13" s="472">
        <v>0</v>
      </c>
      <c r="L13" s="473"/>
      <c r="M13" s="474"/>
      <c r="N13" s="40">
        <v>0</v>
      </c>
      <c r="O13" s="566">
        <f>+O116+O46</f>
        <v>425145</v>
      </c>
      <c r="P13" s="477"/>
      <c r="Q13" s="478"/>
    </row>
    <row r="14" spans="2:19" ht="32.25" customHeight="1" x14ac:dyDescent="0.25">
      <c r="B14" s="145" t="s">
        <v>100</v>
      </c>
      <c r="C14" s="328" t="s">
        <v>508</v>
      </c>
      <c r="D14" s="341"/>
      <c r="E14" s="469" t="s">
        <v>509</v>
      </c>
      <c r="F14" s="470"/>
      <c r="G14" s="470"/>
      <c r="H14" s="470"/>
      <c r="I14" s="470"/>
      <c r="J14" s="471"/>
      <c r="K14" s="472">
        <v>0</v>
      </c>
      <c r="L14" s="473"/>
      <c r="M14" s="474"/>
      <c r="N14" s="40">
        <v>0</v>
      </c>
      <c r="O14" s="566">
        <f>+O62</f>
        <v>14000</v>
      </c>
      <c r="P14" s="477"/>
      <c r="Q14" s="478"/>
    </row>
    <row r="15" spans="2:19" ht="27.75" customHeight="1" x14ac:dyDescent="0.25">
      <c r="B15" s="145" t="s">
        <v>162</v>
      </c>
      <c r="C15" s="328" t="s">
        <v>510</v>
      </c>
      <c r="D15" s="341"/>
      <c r="E15" s="306" t="s">
        <v>511</v>
      </c>
      <c r="F15" s="306"/>
      <c r="G15" s="306"/>
      <c r="H15" s="306"/>
      <c r="I15" s="306"/>
      <c r="J15" s="306"/>
      <c r="K15" s="307">
        <v>0</v>
      </c>
      <c r="L15" s="307"/>
      <c r="M15" s="307"/>
      <c r="N15" s="40">
        <v>0</v>
      </c>
      <c r="O15" s="566">
        <v>135000</v>
      </c>
      <c r="P15" s="477"/>
      <c r="Q15" s="478"/>
    </row>
    <row r="16" spans="2:19" x14ac:dyDescent="0.25">
      <c r="B16" s="39" t="s">
        <v>512</v>
      </c>
      <c r="C16" s="562" t="s">
        <v>513</v>
      </c>
      <c r="D16" s="562"/>
      <c r="E16" s="562"/>
      <c r="F16" s="562"/>
      <c r="G16" s="562"/>
      <c r="H16" s="562"/>
      <c r="I16" s="562"/>
      <c r="J16" s="562"/>
      <c r="K16" s="562"/>
      <c r="L16" s="562"/>
      <c r="M16" s="562"/>
      <c r="N16" s="562"/>
      <c r="O16" s="562"/>
      <c r="P16" s="562"/>
      <c r="Q16" s="562"/>
    </row>
    <row r="17" spans="2:19" x14ac:dyDescent="0.25">
      <c r="B17" s="39"/>
      <c r="C17" s="66"/>
      <c r="D17" s="66"/>
      <c r="E17" s="66"/>
      <c r="F17" s="66"/>
      <c r="G17" s="66"/>
      <c r="H17" s="66"/>
      <c r="I17" s="66"/>
      <c r="J17" s="66"/>
      <c r="K17" s="66"/>
      <c r="L17" s="66"/>
      <c r="M17" s="66"/>
      <c r="N17" s="66"/>
      <c r="O17" s="66"/>
      <c r="P17" s="66"/>
      <c r="Q17" s="66"/>
    </row>
    <row r="18" spans="2:19" x14ac:dyDescent="0.25">
      <c r="B18" s="333" t="s">
        <v>203</v>
      </c>
      <c r="C18" s="333"/>
      <c r="D18" s="333"/>
      <c r="E18" s="333"/>
      <c r="F18" s="333"/>
      <c r="G18" s="333"/>
      <c r="H18" s="333"/>
      <c r="I18" s="333"/>
      <c r="J18" s="333"/>
      <c r="K18" s="333"/>
      <c r="L18" s="333"/>
      <c r="M18" s="333"/>
      <c r="N18" s="334"/>
      <c r="O18" s="334"/>
      <c r="P18" s="334"/>
      <c r="Q18" s="334"/>
    </row>
    <row r="19" spans="2:19" x14ac:dyDescent="0.25">
      <c r="B19" s="335" t="s">
        <v>204</v>
      </c>
      <c r="C19" s="336"/>
      <c r="D19" s="336"/>
      <c r="E19" s="336"/>
      <c r="F19" s="336"/>
      <c r="G19" s="336"/>
      <c r="H19" s="336"/>
      <c r="I19" s="337"/>
      <c r="J19" s="335" t="s">
        <v>205</v>
      </c>
      <c r="K19" s="336"/>
      <c r="L19" s="336"/>
      <c r="M19" s="337"/>
      <c r="N19" s="59"/>
      <c r="O19" s="10"/>
      <c r="P19" s="10"/>
      <c r="Q19" s="10"/>
    </row>
    <row r="20" spans="2:19" s="16" customFormat="1" ht="14.25" customHeight="1" x14ac:dyDescent="0.2">
      <c r="B20" s="338">
        <v>1</v>
      </c>
      <c r="C20" s="339"/>
      <c r="D20" s="339"/>
      <c r="E20" s="339"/>
      <c r="F20" s="339"/>
      <c r="G20" s="339"/>
      <c r="H20" s="339"/>
      <c r="I20" s="339"/>
      <c r="J20" s="338">
        <v>2</v>
      </c>
      <c r="K20" s="339"/>
      <c r="L20" s="339"/>
      <c r="M20" s="340"/>
      <c r="N20" s="60"/>
      <c r="O20" s="64"/>
      <c r="P20" s="64"/>
      <c r="Q20" s="64"/>
      <c r="S20" s="17"/>
    </row>
    <row r="21" spans="2:19" x14ac:dyDescent="0.25">
      <c r="B21" s="316" t="s">
        <v>206</v>
      </c>
      <c r="C21" s="317"/>
      <c r="D21" s="317"/>
      <c r="E21" s="317"/>
      <c r="F21" s="317"/>
      <c r="G21" s="317"/>
      <c r="H21" s="317"/>
      <c r="I21" s="318"/>
      <c r="J21" s="484">
        <f>+J22+J25+J28</f>
        <v>51371551.760000005</v>
      </c>
      <c r="K21" s="477"/>
      <c r="L21" s="477"/>
      <c r="M21" s="478"/>
      <c r="N21" s="55"/>
    </row>
    <row r="22" spans="2:19" x14ac:dyDescent="0.25">
      <c r="B22" s="316" t="s">
        <v>207</v>
      </c>
      <c r="C22" s="317"/>
      <c r="D22" s="317"/>
      <c r="E22" s="317"/>
      <c r="F22" s="317"/>
      <c r="G22" s="317"/>
      <c r="H22" s="317"/>
      <c r="I22" s="318"/>
      <c r="J22" s="484">
        <f>+J23</f>
        <v>1866677.2</v>
      </c>
      <c r="K22" s="514"/>
      <c r="L22" s="514"/>
      <c r="M22" s="515"/>
      <c r="N22" s="57"/>
      <c r="O22" s="61"/>
      <c r="P22" s="61"/>
      <c r="Q22" s="61"/>
    </row>
    <row r="23" spans="2:19" x14ac:dyDescent="0.25">
      <c r="B23" s="322" t="s">
        <v>340</v>
      </c>
      <c r="C23" s="323"/>
      <c r="D23" s="323"/>
      <c r="E23" s="323"/>
      <c r="F23" s="323"/>
      <c r="G23" s="323"/>
      <c r="H23" s="323"/>
      <c r="I23" s="324"/>
      <c r="J23" s="475">
        <f>+J144</f>
        <v>1866677.2</v>
      </c>
      <c r="K23" s="458"/>
      <c r="L23" s="458"/>
      <c r="M23" s="459"/>
      <c r="N23" s="57"/>
      <c r="O23" s="61"/>
      <c r="P23" s="61"/>
      <c r="Q23" s="61"/>
    </row>
    <row r="24" spans="2:19" x14ac:dyDescent="0.25">
      <c r="B24" s="328" t="s">
        <v>209</v>
      </c>
      <c r="C24" s="329"/>
      <c r="D24" s="329"/>
      <c r="E24" s="329"/>
      <c r="F24" s="329"/>
      <c r="G24" s="329"/>
      <c r="H24" s="329"/>
      <c r="I24" s="329"/>
      <c r="J24" s="304"/>
      <c r="K24" s="350"/>
      <c r="L24" s="350"/>
      <c r="M24" s="305"/>
      <c r="N24" s="56"/>
      <c r="O24" s="63"/>
      <c r="P24" s="63"/>
      <c r="Q24" s="63"/>
    </row>
    <row r="25" spans="2:19" x14ac:dyDescent="0.25">
      <c r="B25" s="54" t="s">
        <v>210</v>
      </c>
      <c r="C25" s="54"/>
      <c r="D25" s="54"/>
      <c r="E25" s="54"/>
      <c r="F25" s="54"/>
      <c r="G25" s="54"/>
      <c r="H25" s="54"/>
      <c r="I25" s="54"/>
      <c r="J25" s="484">
        <f>+J26</f>
        <v>0</v>
      </c>
      <c r="K25" s="462"/>
      <c r="L25" s="462"/>
      <c r="M25" s="463"/>
      <c r="N25" s="57"/>
      <c r="O25" s="61"/>
      <c r="P25" s="61"/>
      <c r="Q25" s="61"/>
    </row>
    <row r="26" spans="2:19" x14ac:dyDescent="0.25">
      <c r="B26" s="328" t="s">
        <v>211</v>
      </c>
      <c r="C26" s="329"/>
      <c r="D26" s="329"/>
      <c r="E26" s="329"/>
      <c r="F26" s="329"/>
      <c r="G26" s="329"/>
      <c r="H26" s="329"/>
      <c r="I26" s="341"/>
      <c r="J26" s="457">
        <f>+K144</f>
        <v>0</v>
      </c>
      <c r="K26" s="458"/>
      <c r="L26" s="458"/>
      <c r="M26" s="459"/>
      <c r="N26" s="58"/>
      <c r="O26" s="65"/>
      <c r="P26" s="65"/>
      <c r="Q26" s="65"/>
      <c r="R26" s="148"/>
    </row>
    <row r="27" spans="2:19" x14ac:dyDescent="0.25">
      <c r="B27" s="328" t="s">
        <v>212</v>
      </c>
      <c r="C27" s="329"/>
      <c r="D27" s="329"/>
      <c r="E27" s="329"/>
      <c r="F27" s="329"/>
      <c r="G27" s="329"/>
      <c r="H27" s="329"/>
      <c r="I27" s="329"/>
      <c r="J27" s="304"/>
      <c r="K27" s="350"/>
      <c r="L27" s="350"/>
      <c r="M27" s="305"/>
      <c r="N27" s="56"/>
      <c r="O27" s="63"/>
      <c r="P27" s="63"/>
      <c r="Q27" s="63"/>
      <c r="R27" s="148"/>
    </row>
    <row r="28" spans="2:19" x14ac:dyDescent="0.25">
      <c r="B28" s="316" t="s">
        <v>213</v>
      </c>
      <c r="C28" s="347"/>
      <c r="D28" s="347"/>
      <c r="E28" s="347"/>
      <c r="F28" s="347"/>
      <c r="G28" s="347"/>
      <c r="H28" s="347"/>
      <c r="I28" s="348"/>
      <c r="J28" s="484">
        <f>J29</f>
        <v>49504874.560000002</v>
      </c>
      <c r="K28" s="514"/>
      <c r="L28" s="514"/>
      <c r="M28" s="515"/>
      <c r="N28" s="57"/>
      <c r="O28" s="62"/>
      <c r="P28" s="62"/>
      <c r="Q28" s="62"/>
    </row>
    <row r="29" spans="2:19" x14ac:dyDescent="0.25">
      <c r="B29" s="328" t="s">
        <v>214</v>
      </c>
      <c r="C29" s="329"/>
      <c r="D29" s="329"/>
      <c r="E29" s="329"/>
      <c r="F29" s="329"/>
      <c r="G29" s="329"/>
      <c r="H29" s="329"/>
      <c r="I29" s="341"/>
      <c r="J29" s="460">
        <f>+L144</f>
        <v>49504874.560000002</v>
      </c>
      <c r="K29" s="460"/>
      <c r="L29" s="460"/>
      <c r="M29" s="460"/>
      <c r="N29" s="55"/>
    </row>
    <row r="30" spans="2:19" x14ac:dyDescent="0.25">
      <c r="B30" s="328" t="s">
        <v>212</v>
      </c>
      <c r="C30" s="329"/>
      <c r="D30" s="329"/>
      <c r="E30" s="329"/>
      <c r="F30" s="329"/>
      <c r="G30" s="329"/>
      <c r="H30" s="329"/>
      <c r="I30" s="329"/>
      <c r="J30" s="304"/>
      <c r="K30" s="350"/>
      <c r="L30" s="350"/>
      <c r="M30" s="305"/>
      <c r="N30" s="56"/>
      <c r="O30" s="63"/>
      <c r="P30" s="63"/>
      <c r="Q30" s="63"/>
    </row>
    <row r="31" spans="2:19" x14ac:dyDescent="0.25">
      <c r="B31" s="316" t="s">
        <v>215</v>
      </c>
      <c r="C31" s="317"/>
      <c r="D31" s="317"/>
      <c r="E31" s="317"/>
      <c r="F31" s="317"/>
      <c r="G31" s="317"/>
      <c r="H31" s="317"/>
      <c r="I31" s="318"/>
      <c r="J31" s="461"/>
      <c r="K31" s="462"/>
      <c r="L31" s="462"/>
      <c r="M31" s="463"/>
      <c r="N31" s="57"/>
      <c r="O31" s="61"/>
      <c r="P31" s="61"/>
      <c r="Q31" s="61"/>
    </row>
    <row r="32" spans="2:19" x14ac:dyDescent="0.25">
      <c r="B32" s="322" t="s">
        <v>216</v>
      </c>
      <c r="C32" s="323"/>
      <c r="D32" s="323"/>
      <c r="E32" s="323"/>
      <c r="F32" s="323"/>
      <c r="G32" s="323"/>
      <c r="H32" s="323"/>
      <c r="I32" s="323"/>
      <c r="J32" s="464"/>
      <c r="K32" s="465"/>
      <c r="L32" s="465"/>
      <c r="M32" s="466"/>
      <c r="N32" s="57"/>
      <c r="O32" s="61"/>
      <c r="P32" s="61"/>
      <c r="Q32" s="61"/>
    </row>
    <row r="33" spans="2:19" x14ac:dyDescent="0.25">
      <c r="B33" s="304"/>
      <c r="C33" s="350"/>
      <c r="D33" s="350"/>
      <c r="E33" s="350"/>
      <c r="F33" s="350"/>
      <c r="G33" s="350"/>
      <c r="H33" s="350"/>
      <c r="I33" s="305"/>
      <c r="J33" s="304"/>
      <c r="K33" s="350"/>
      <c r="L33" s="350"/>
      <c r="M33" s="305"/>
      <c r="N33" s="56"/>
      <c r="O33" s="63"/>
      <c r="P33" s="63"/>
      <c r="Q33" s="63"/>
    </row>
    <row r="34" spans="2:19" x14ac:dyDescent="0.25">
      <c r="B34" s="316" t="s">
        <v>217</v>
      </c>
      <c r="C34" s="317"/>
      <c r="D34" s="317"/>
      <c r="E34" s="317"/>
      <c r="F34" s="317"/>
      <c r="G34" s="317"/>
      <c r="H34" s="317"/>
      <c r="I34" s="317"/>
      <c r="J34" s="467">
        <f>J35+N36+N37</f>
        <v>20949206.939999998</v>
      </c>
      <c r="K34" s="467"/>
      <c r="L34" s="467"/>
      <c r="M34" s="467"/>
      <c r="N34" s="55"/>
    </row>
    <row r="35" spans="2:19" x14ac:dyDescent="0.25">
      <c r="B35" s="328" t="s">
        <v>218</v>
      </c>
      <c r="C35" s="329"/>
      <c r="D35" s="329"/>
      <c r="E35" s="329"/>
      <c r="F35" s="329"/>
      <c r="G35" s="329"/>
      <c r="H35" s="329"/>
      <c r="I35" s="341"/>
      <c r="J35" s="468">
        <f>+M144</f>
        <v>20949206.939999998</v>
      </c>
      <c r="K35" s="468"/>
      <c r="L35" s="468"/>
      <c r="M35" s="468"/>
      <c r="N35" s="55"/>
    </row>
    <row r="36" spans="2:19" x14ac:dyDescent="0.25">
      <c r="B36" s="328" t="s">
        <v>219</v>
      </c>
      <c r="C36" s="329"/>
      <c r="D36" s="329"/>
      <c r="E36" s="329"/>
      <c r="F36" s="329"/>
      <c r="G36" s="329"/>
      <c r="H36" s="329"/>
      <c r="I36" s="341"/>
      <c r="J36" s="304"/>
      <c r="K36" s="350"/>
      <c r="L36" s="350"/>
      <c r="M36" s="305"/>
      <c r="N36" s="56"/>
      <c r="O36" s="63"/>
      <c r="P36" s="63"/>
      <c r="Q36" s="63"/>
    </row>
    <row r="37" spans="2:19" x14ac:dyDescent="0.25">
      <c r="B37" s="328" t="s">
        <v>220</v>
      </c>
      <c r="C37" s="329"/>
      <c r="D37" s="329"/>
      <c r="E37" s="329"/>
      <c r="F37" s="329"/>
      <c r="G37" s="329"/>
      <c r="H37" s="329"/>
      <c r="I37" s="341"/>
      <c r="J37" s="304"/>
      <c r="K37" s="350"/>
      <c r="L37" s="350"/>
      <c r="M37" s="305"/>
      <c r="N37" s="56"/>
      <c r="O37" s="63"/>
      <c r="P37" s="63"/>
      <c r="Q37" s="63"/>
    </row>
    <row r="38" spans="2:19" x14ac:dyDescent="0.25">
      <c r="B38" s="316" t="s">
        <v>221</v>
      </c>
      <c r="C38" s="317"/>
      <c r="D38" s="317"/>
      <c r="E38" s="317"/>
      <c r="F38" s="317"/>
      <c r="G38" s="317"/>
      <c r="H38" s="317"/>
      <c r="I38" s="318"/>
      <c r="J38" s="484">
        <f>J21+J34</f>
        <v>72320758.700000003</v>
      </c>
      <c r="K38" s="514"/>
      <c r="L38" s="514"/>
      <c r="M38" s="515"/>
    </row>
    <row r="41" spans="2:19" x14ac:dyDescent="0.25">
      <c r="B41" s="7" t="s">
        <v>222</v>
      </c>
    </row>
    <row r="42" spans="2:19" x14ac:dyDescent="0.25">
      <c r="B42" s="536" t="s">
        <v>223</v>
      </c>
      <c r="C42" s="536" t="s">
        <v>224</v>
      </c>
      <c r="D42" s="536" t="s">
        <v>225</v>
      </c>
      <c r="E42" s="536" t="s">
        <v>226</v>
      </c>
      <c r="F42" s="536" t="s">
        <v>227</v>
      </c>
      <c r="G42" s="536" t="s">
        <v>228</v>
      </c>
      <c r="H42" s="534" t="s">
        <v>229</v>
      </c>
      <c r="I42" s="535" t="s">
        <v>230</v>
      </c>
      <c r="J42" s="535"/>
      <c r="K42" s="535"/>
      <c r="L42" s="535"/>
      <c r="M42" s="535"/>
      <c r="N42" s="536" t="s">
        <v>6</v>
      </c>
      <c r="O42" s="536"/>
      <c r="P42" s="536" t="s">
        <v>231</v>
      </c>
      <c r="Q42" s="536" t="s">
        <v>232</v>
      </c>
    </row>
    <row r="43" spans="2:19" ht="23.25" customHeight="1" x14ac:dyDescent="0.25">
      <c r="B43" s="536"/>
      <c r="C43" s="536"/>
      <c r="D43" s="536"/>
      <c r="E43" s="536"/>
      <c r="F43" s="536"/>
      <c r="G43" s="536"/>
      <c r="H43" s="534"/>
      <c r="I43" s="535" t="s">
        <v>143</v>
      </c>
      <c r="J43" s="535" t="s">
        <v>233</v>
      </c>
      <c r="K43" s="535"/>
      <c r="L43" s="535"/>
      <c r="M43" s="535" t="s">
        <v>234</v>
      </c>
      <c r="N43" s="536" t="s">
        <v>235</v>
      </c>
      <c r="O43" s="536" t="s">
        <v>236</v>
      </c>
      <c r="P43" s="536"/>
      <c r="Q43" s="536"/>
    </row>
    <row r="44" spans="2:19" ht="73.5" x14ac:dyDescent="0.25">
      <c r="B44" s="536"/>
      <c r="C44" s="536"/>
      <c r="D44" s="536"/>
      <c r="E44" s="536"/>
      <c r="F44" s="536"/>
      <c r="G44" s="536"/>
      <c r="H44" s="534"/>
      <c r="I44" s="535"/>
      <c r="J44" s="136" t="s">
        <v>237</v>
      </c>
      <c r="K44" s="136" t="s">
        <v>238</v>
      </c>
      <c r="L44" s="136" t="s">
        <v>239</v>
      </c>
      <c r="M44" s="535"/>
      <c r="N44" s="536"/>
      <c r="O44" s="536"/>
      <c r="P44" s="536"/>
      <c r="Q44" s="536"/>
    </row>
    <row r="45" spans="2:19" s="16" customFormat="1" ht="12" x14ac:dyDescent="0.2">
      <c r="B45" s="149">
        <v>1</v>
      </c>
      <c r="C45" s="149">
        <v>2</v>
      </c>
      <c r="D45" s="149">
        <v>3</v>
      </c>
      <c r="E45" s="149">
        <v>4</v>
      </c>
      <c r="F45" s="149">
        <v>5</v>
      </c>
      <c r="G45" s="149">
        <v>6</v>
      </c>
      <c r="H45" s="149">
        <v>7</v>
      </c>
      <c r="I45" s="139">
        <v>8</v>
      </c>
      <c r="J45" s="139">
        <v>9</v>
      </c>
      <c r="K45" s="139">
        <v>10</v>
      </c>
      <c r="L45" s="139">
        <v>11</v>
      </c>
      <c r="M45" s="139">
        <v>12</v>
      </c>
      <c r="N45" s="149">
        <v>13</v>
      </c>
      <c r="O45" s="149">
        <v>14</v>
      </c>
      <c r="P45" s="149">
        <v>15</v>
      </c>
      <c r="Q45" s="149">
        <v>16</v>
      </c>
      <c r="S45" s="17"/>
    </row>
    <row r="46" spans="2:19" ht="33" customHeight="1" x14ac:dyDescent="0.25">
      <c r="B46" s="531" t="s">
        <v>514</v>
      </c>
      <c r="C46" s="499" t="s">
        <v>241</v>
      </c>
      <c r="D46" s="499" t="s">
        <v>242</v>
      </c>
      <c r="E46" s="499" t="s">
        <v>515</v>
      </c>
      <c r="F46" s="499" t="s">
        <v>244</v>
      </c>
      <c r="G46" s="499" t="s">
        <v>245</v>
      </c>
      <c r="H46" s="499" t="s">
        <v>246</v>
      </c>
      <c r="I46" s="693">
        <f>SUM(J46:M49)</f>
        <v>4254144.99</v>
      </c>
      <c r="J46" s="498">
        <f>SUM(J51:J61)</f>
        <v>0</v>
      </c>
      <c r="K46" s="498">
        <f>SUM(K51:K61)</f>
        <v>0</v>
      </c>
      <c r="L46" s="693">
        <f>SUM(L51:L61)</f>
        <v>3573673.24</v>
      </c>
      <c r="M46" s="693">
        <f>SUM(M51:M61)</f>
        <v>680471.75</v>
      </c>
      <c r="N46" s="34" t="s">
        <v>342</v>
      </c>
      <c r="O46" s="47">
        <f>+O54+O56+O58+O60</f>
        <v>5050</v>
      </c>
      <c r="P46" s="499" t="s">
        <v>37</v>
      </c>
      <c r="Q46" s="499" t="s">
        <v>248</v>
      </c>
      <c r="R46" s="36"/>
    </row>
    <row r="47" spans="2:19" ht="21" customHeight="1" x14ac:dyDescent="0.25">
      <c r="B47" s="531"/>
      <c r="C47" s="499"/>
      <c r="D47" s="499"/>
      <c r="E47" s="499"/>
      <c r="F47" s="499"/>
      <c r="G47" s="499"/>
      <c r="H47" s="499"/>
      <c r="I47" s="693"/>
      <c r="J47" s="498"/>
      <c r="K47" s="498"/>
      <c r="L47" s="693"/>
      <c r="M47" s="693"/>
      <c r="N47" s="34" t="s">
        <v>343</v>
      </c>
      <c r="O47" s="47">
        <f>+O53+O55+O57+O59+O61</f>
        <v>5</v>
      </c>
      <c r="P47" s="499"/>
      <c r="Q47" s="499"/>
      <c r="R47" s="36"/>
    </row>
    <row r="48" spans="2:19" ht="33.6" customHeight="1" x14ac:dyDescent="0.25">
      <c r="B48" s="531"/>
      <c r="C48" s="499"/>
      <c r="D48" s="499"/>
      <c r="E48" s="499"/>
      <c r="F48" s="499"/>
      <c r="G48" s="499"/>
      <c r="H48" s="499"/>
      <c r="I48" s="693"/>
      <c r="J48" s="498"/>
      <c r="K48" s="498"/>
      <c r="L48" s="693"/>
      <c r="M48" s="693"/>
      <c r="N48" s="34" t="s">
        <v>516</v>
      </c>
      <c r="O48" s="49">
        <f>+O51</f>
        <v>1</v>
      </c>
      <c r="P48" s="499"/>
      <c r="Q48" s="499"/>
      <c r="R48" s="36"/>
    </row>
    <row r="49" spans="2:18" ht="26.85" customHeight="1" x14ac:dyDescent="0.25">
      <c r="B49" s="531"/>
      <c r="C49" s="499"/>
      <c r="D49" s="499"/>
      <c r="E49" s="499"/>
      <c r="F49" s="499"/>
      <c r="G49" s="499"/>
      <c r="H49" s="499"/>
      <c r="I49" s="693"/>
      <c r="J49" s="498"/>
      <c r="K49" s="498"/>
      <c r="L49" s="693"/>
      <c r="M49" s="693"/>
      <c r="N49" s="34" t="s">
        <v>517</v>
      </c>
      <c r="O49" s="47">
        <f>+O52</f>
        <v>10000</v>
      </c>
      <c r="P49" s="499"/>
      <c r="Q49" s="499"/>
      <c r="R49" s="36"/>
    </row>
    <row r="50" spans="2:18" s="12" customFormat="1" ht="22.5" x14ac:dyDescent="0.25">
      <c r="B50" s="35" t="s">
        <v>251</v>
      </c>
      <c r="C50" s="44" t="s">
        <v>37</v>
      </c>
      <c r="D50" s="44" t="s">
        <v>37</v>
      </c>
      <c r="E50" s="44" t="s">
        <v>37</v>
      </c>
      <c r="F50" s="44" t="s">
        <v>37</v>
      </c>
      <c r="G50" s="44" t="s">
        <v>37</v>
      </c>
      <c r="H50" s="44" t="s">
        <v>37</v>
      </c>
      <c r="I50" s="49" t="s">
        <v>37</v>
      </c>
      <c r="J50" s="49" t="s">
        <v>37</v>
      </c>
      <c r="K50" s="50" t="s">
        <v>37</v>
      </c>
      <c r="L50" s="50" t="s">
        <v>37</v>
      </c>
      <c r="M50" s="49" t="s">
        <v>37</v>
      </c>
      <c r="N50" s="34" t="s">
        <v>37</v>
      </c>
      <c r="O50" s="44" t="s">
        <v>37</v>
      </c>
      <c r="P50" s="133" t="s">
        <v>37</v>
      </c>
      <c r="Q50" s="44" t="s">
        <v>37</v>
      </c>
      <c r="R50" s="36"/>
    </row>
    <row r="51" spans="2:18" s="12" customFormat="1" ht="33.75" x14ac:dyDescent="0.25">
      <c r="B51" s="443" t="s">
        <v>518</v>
      </c>
      <c r="C51" s="444" t="s">
        <v>37</v>
      </c>
      <c r="D51" s="445" t="s">
        <v>478</v>
      </c>
      <c r="E51" s="499" t="s">
        <v>150</v>
      </c>
      <c r="F51" s="444" t="s">
        <v>37</v>
      </c>
      <c r="G51" s="445" t="s">
        <v>245</v>
      </c>
      <c r="H51" s="444" t="s">
        <v>37</v>
      </c>
      <c r="I51" s="446">
        <f>SUM(J51:M53)</f>
        <v>51000</v>
      </c>
      <c r="J51" s="446">
        <v>0</v>
      </c>
      <c r="K51" s="446">
        <v>0</v>
      </c>
      <c r="L51" s="446">
        <v>1000</v>
      </c>
      <c r="M51" s="451">
        <v>50000</v>
      </c>
      <c r="N51" s="35" t="s">
        <v>516</v>
      </c>
      <c r="O51" s="45">
        <v>1</v>
      </c>
      <c r="P51" s="445" t="s">
        <v>345</v>
      </c>
      <c r="Q51" s="445" t="s">
        <v>248</v>
      </c>
      <c r="R51" s="36"/>
    </row>
    <row r="52" spans="2:18" s="12" customFormat="1" ht="22.5" x14ac:dyDescent="0.25">
      <c r="B52" s="443"/>
      <c r="C52" s="444"/>
      <c r="D52" s="445"/>
      <c r="E52" s="499"/>
      <c r="F52" s="444"/>
      <c r="G52" s="445"/>
      <c r="H52" s="444"/>
      <c r="I52" s="446"/>
      <c r="J52" s="446"/>
      <c r="K52" s="446"/>
      <c r="L52" s="446"/>
      <c r="M52" s="452"/>
      <c r="N52" s="35" t="s">
        <v>517</v>
      </c>
      <c r="O52" s="46">
        <v>10000</v>
      </c>
      <c r="P52" s="445"/>
      <c r="Q52" s="445"/>
      <c r="R52" s="36"/>
    </row>
    <row r="53" spans="2:18" s="12" customFormat="1" ht="22.5" x14ac:dyDescent="0.25">
      <c r="B53" s="443"/>
      <c r="C53" s="444"/>
      <c r="D53" s="445"/>
      <c r="E53" s="499"/>
      <c r="F53" s="444"/>
      <c r="G53" s="445"/>
      <c r="H53" s="444"/>
      <c r="I53" s="446"/>
      <c r="J53" s="446"/>
      <c r="K53" s="446"/>
      <c r="L53" s="446"/>
      <c r="M53" s="452"/>
      <c r="N53" s="35" t="s">
        <v>343</v>
      </c>
      <c r="O53" s="46">
        <v>1</v>
      </c>
      <c r="P53" s="445"/>
      <c r="Q53" s="445"/>
      <c r="R53" s="36"/>
    </row>
    <row r="54" spans="2:18" s="12" customFormat="1" ht="33.75" x14ac:dyDescent="0.25">
      <c r="B54" s="443" t="s">
        <v>520</v>
      </c>
      <c r="C54" s="444" t="s">
        <v>37</v>
      </c>
      <c r="D54" s="445" t="s">
        <v>478</v>
      </c>
      <c r="E54" s="445" t="s">
        <v>521</v>
      </c>
      <c r="F54" s="444" t="s">
        <v>37</v>
      </c>
      <c r="G54" s="445" t="s">
        <v>245</v>
      </c>
      <c r="H54" s="444" t="s">
        <v>37</v>
      </c>
      <c r="I54" s="446">
        <f>SUM(J54:M55)</f>
        <v>1500000</v>
      </c>
      <c r="J54" s="446">
        <v>0</v>
      </c>
      <c r="K54" s="446">
        <v>0</v>
      </c>
      <c r="L54" s="446">
        <v>1275000</v>
      </c>
      <c r="M54" s="451">
        <v>225000</v>
      </c>
      <c r="N54" s="35" t="s">
        <v>342</v>
      </c>
      <c r="O54" s="45">
        <v>800</v>
      </c>
      <c r="P54" s="445" t="s">
        <v>375</v>
      </c>
      <c r="Q54" s="445" t="s">
        <v>273</v>
      </c>
      <c r="R54" s="36"/>
    </row>
    <row r="55" spans="2:18" s="12" customFormat="1" ht="22.5" x14ac:dyDescent="0.25">
      <c r="B55" s="443"/>
      <c r="C55" s="444"/>
      <c r="D55" s="445"/>
      <c r="E55" s="445"/>
      <c r="F55" s="444"/>
      <c r="G55" s="445"/>
      <c r="H55" s="444"/>
      <c r="I55" s="446"/>
      <c r="J55" s="446"/>
      <c r="K55" s="446"/>
      <c r="L55" s="446"/>
      <c r="M55" s="452"/>
      <c r="N55" s="35" t="s">
        <v>343</v>
      </c>
      <c r="O55" s="46">
        <v>1</v>
      </c>
      <c r="P55" s="445"/>
      <c r="Q55" s="445"/>
      <c r="R55" s="36"/>
    </row>
    <row r="56" spans="2:18" s="12" customFormat="1" ht="33.75" x14ac:dyDescent="0.25">
      <c r="B56" s="443" t="s">
        <v>522</v>
      </c>
      <c r="C56" s="444" t="s">
        <v>37</v>
      </c>
      <c r="D56" s="445" t="s">
        <v>261</v>
      </c>
      <c r="E56" s="499" t="s">
        <v>150</v>
      </c>
      <c r="F56" s="444" t="s">
        <v>37</v>
      </c>
      <c r="G56" s="445" t="s">
        <v>245</v>
      </c>
      <c r="H56" s="444" t="s">
        <v>37</v>
      </c>
      <c r="I56" s="446">
        <f>SUM(J56:M57)</f>
        <v>900000</v>
      </c>
      <c r="J56" s="446">
        <v>0</v>
      </c>
      <c r="K56" s="446">
        <v>0</v>
      </c>
      <c r="L56" s="446">
        <v>765000</v>
      </c>
      <c r="M56" s="451">
        <v>135000</v>
      </c>
      <c r="N56" s="35" t="s">
        <v>342</v>
      </c>
      <c r="O56" s="46">
        <v>1000</v>
      </c>
      <c r="P56" s="445" t="s">
        <v>375</v>
      </c>
      <c r="Q56" s="445" t="s">
        <v>457</v>
      </c>
      <c r="R56" s="36"/>
    </row>
    <row r="57" spans="2:18" s="12" customFormat="1" ht="22.5" x14ac:dyDescent="0.25">
      <c r="B57" s="443"/>
      <c r="C57" s="444"/>
      <c r="D57" s="445"/>
      <c r="E57" s="499"/>
      <c r="F57" s="444"/>
      <c r="G57" s="445"/>
      <c r="H57" s="444"/>
      <c r="I57" s="446"/>
      <c r="J57" s="446"/>
      <c r="K57" s="446"/>
      <c r="L57" s="446"/>
      <c r="M57" s="452"/>
      <c r="N57" s="35" t="s">
        <v>343</v>
      </c>
      <c r="O57" s="46">
        <v>1</v>
      </c>
      <c r="P57" s="445"/>
      <c r="Q57" s="445"/>
      <c r="R57" s="36"/>
    </row>
    <row r="58" spans="2:18" s="12" customFormat="1" ht="33.75" x14ac:dyDescent="0.25">
      <c r="B58" s="443" t="s">
        <v>523</v>
      </c>
      <c r="C58" s="444" t="s">
        <v>37</v>
      </c>
      <c r="D58" s="445" t="s">
        <v>277</v>
      </c>
      <c r="E58" s="499" t="s">
        <v>150</v>
      </c>
      <c r="F58" s="444" t="s">
        <v>37</v>
      </c>
      <c r="G58" s="445" t="s">
        <v>245</v>
      </c>
      <c r="H58" s="444" t="s">
        <v>37</v>
      </c>
      <c r="I58" s="446">
        <f>SUM(J58:M59)</f>
        <v>403144.99</v>
      </c>
      <c r="J58" s="446">
        <v>0</v>
      </c>
      <c r="K58" s="446">
        <v>0</v>
      </c>
      <c r="L58" s="446">
        <v>342673.24</v>
      </c>
      <c r="M58" s="451">
        <v>60471.75</v>
      </c>
      <c r="N58" s="35" t="s">
        <v>342</v>
      </c>
      <c r="O58" s="45">
        <v>750</v>
      </c>
      <c r="P58" s="445" t="s">
        <v>259</v>
      </c>
      <c r="Q58" s="445" t="s">
        <v>248</v>
      </c>
      <c r="R58" s="36"/>
    </row>
    <row r="59" spans="2:18" s="12" customFormat="1" ht="22.5" x14ac:dyDescent="0.25">
      <c r="B59" s="443"/>
      <c r="C59" s="444"/>
      <c r="D59" s="445"/>
      <c r="E59" s="499"/>
      <c r="F59" s="444"/>
      <c r="G59" s="445"/>
      <c r="H59" s="444"/>
      <c r="I59" s="446"/>
      <c r="J59" s="446"/>
      <c r="K59" s="446"/>
      <c r="L59" s="446"/>
      <c r="M59" s="452"/>
      <c r="N59" s="35" t="s">
        <v>343</v>
      </c>
      <c r="O59" s="46">
        <v>1</v>
      </c>
      <c r="P59" s="445"/>
      <c r="Q59" s="445"/>
      <c r="R59" s="36"/>
    </row>
    <row r="60" spans="2:18" s="12" customFormat="1" ht="33.75" x14ac:dyDescent="0.25">
      <c r="B60" s="443" t="s">
        <v>524</v>
      </c>
      <c r="C60" s="444" t="s">
        <v>37</v>
      </c>
      <c r="D60" s="445" t="s">
        <v>258</v>
      </c>
      <c r="E60" s="499" t="s">
        <v>150</v>
      </c>
      <c r="F60" s="444" t="s">
        <v>37</v>
      </c>
      <c r="G60" s="445" t="s">
        <v>245</v>
      </c>
      <c r="H60" s="444" t="s">
        <v>37</v>
      </c>
      <c r="I60" s="446">
        <f>SUM(J60:M61)</f>
        <v>1400000</v>
      </c>
      <c r="J60" s="691">
        <v>0</v>
      </c>
      <c r="K60" s="446">
        <v>0</v>
      </c>
      <c r="L60" s="446">
        <v>1190000</v>
      </c>
      <c r="M60" s="451">
        <v>210000</v>
      </c>
      <c r="N60" s="35" t="s">
        <v>342</v>
      </c>
      <c r="O60" s="46">
        <v>2500</v>
      </c>
      <c r="P60" s="445" t="s">
        <v>375</v>
      </c>
      <c r="Q60" s="445" t="s">
        <v>320</v>
      </c>
      <c r="R60" s="36"/>
    </row>
    <row r="61" spans="2:18" s="12" customFormat="1" ht="22.5" x14ac:dyDescent="0.25">
      <c r="B61" s="443"/>
      <c r="C61" s="444"/>
      <c r="D61" s="445"/>
      <c r="E61" s="499"/>
      <c r="F61" s="444"/>
      <c r="G61" s="445"/>
      <c r="H61" s="444"/>
      <c r="I61" s="446"/>
      <c r="J61" s="691"/>
      <c r="K61" s="446"/>
      <c r="L61" s="446"/>
      <c r="M61" s="452"/>
      <c r="N61" s="35" t="s">
        <v>343</v>
      </c>
      <c r="O61" s="46">
        <v>1</v>
      </c>
      <c r="P61" s="445"/>
      <c r="Q61" s="445"/>
      <c r="R61" s="36"/>
    </row>
    <row r="62" spans="2:18" s="12" customFormat="1" ht="34.5" customHeight="1" x14ac:dyDescent="0.25">
      <c r="B62" s="531" t="s">
        <v>525</v>
      </c>
      <c r="C62" s="499" t="s">
        <v>241</v>
      </c>
      <c r="D62" s="499" t="s">
        <v>242</v>
      </c>
      <c r="E62" s="499" t="s">
        <v>515</v>
      </c>
      <c r="F62" s="499" t="s">
        <v>244</v>
      </c>
      <c r="G62" s="499" t="s">
        <v>245</v>
      </c>
      <c r="H62" s="499" t="s">
        <v>246</v>
      </c>
      <c r="I62" s="498">
        <f>SUM(J62:M66)</f>
        <v>50761347.549999997</v>
      </c>
      <c r="J62" s="498">
        <f>SUM(J74:J111)</f>
        <v>0</v>
      </c>
      <c r="K62" s="498">
        <f>SUM(K74:K111)</f>
        <v>0</v>
      </c>
      <c r="L62" s="498">
        <f>SUM(L74:L111)</f>
        <v>33101002.280000001</v>
      </c>
      <c r="M62" s="498">
        <f>SUM(M74:M111)</f>
        <v>17660345.27</v>
      </c>
      <c r="N62" s="34" t="s">
        <v>526</v>
      </c>
      <c r="O62" s="47">
        <f>O111+O85+O90+O95+O105</f>
        <v>14000</v>
      </c>
      <c r="P62" s="499" t="s">
        <v>37</v>
      </c>
      <c r="Q62" s="499" t="s">
        <v>248</v>
      </c>
      <c r="R62" s="36"/>
    </row>
    <row r="63" spans="2:18" s="12" customFormat="1" ht="32.25" customHeight="1" x14ac:dyDescent="0.25">
      <c r="B63" s="531"/>
      <c r="C63" s="499"/>
      <c r="D63" s="499"/>
      <c r="E63" s="499"/>
      <c r="F63" s="499"/>
      <c r="G63" s="499"/>
      <c r="H63" s="499"/>
      <c r="I63" s="498"/>
      <c r="J63" s="498"/>
      <c r="K63" s="498"/>
      <c r="L63" s="498"/>
      <c r="M63" s="498"/>
      <c r="N63" s="34" t="s">
        <v>527</v>
      </c>
      <c r="O63" s="49">
        <f>+O86+O91+O96+O106+O112</f>
        <v>10.050000000000001</v>
      </c>
      <c r="P63" s="499"/>
      <c r="Q63" s="499"/>
      <c r="R63" s="36"/>
    </row>
    <row r="64" spans="2:18" s="12" customFormat="1" ht="33" customHeight="1" x14ac:dyDescent="0.25">
      <c r="B64" s="531"/>
      <c r="C64" s="499"/>
      <c r="D64" s="499"/>
      <c r="E64" s="499"/>
      <c r="F64" s="499"/>
      <c r="G64" s="499"/>
      <c r="H64" s="499"/>
      <c r="I64" s="498"/>
      <c r="J64" s="498"/>
      <c r="K64" s="498"/>
      <c r="L64" s="498"/>
      <c r="M64" s="498"/>
      <c r="N64" s="34" t="s">
        <v>516</v>
      </c>
      <c r="O64" s="49">
        <f>+O79+O82+O87+O92+O97+O100+O107+O113</f>
        <v>67.739999999999995</v>
      </c>
      <c r="P64" s="499"/>
      <c r="Q64" s="499"/>
      <c r="R64" s="36"/>
    </row>
    <row r="65" spans="2:18" s="12" customFormat="1" ht="24.75" customHeight="1" x14ac:dyDescent="0.25">
      <c r="B65" s="531"/>
      <c r="C65" s="499"/>
      <c r="D65" s="499"/>
      <c r="E65" s="499"/>
      <c r="F65" s="499"/>
      <c r="G65" s="499"/>
      <c r="H65" s="499"/>
      <c r="I65" s="498"/>
      <c r="J65" s="498"/>
      <c r="K65" s="498"/>
      <c r="L65" s="498"/>
      <c r="M65" s="498"/>
      <c r="N65" s="34" t="s">
        <v>517</v>
      </c>
      <c r="O65" s="49">
        <f>+O80+O83+O88+O93+O98+O101+O108+O114</f>
        <v>640859.19999999995</v>
      </c>
      <c r="P65" s="499"/>
      <c r="Q65" s="499"/>
      <c r="R65" s="36"/>
    </row>
    <row r="66" spans="2:18" s="12" customFormat="1" ht="23.1" customHeight="1" x14ac:dyDescent="0.25">
      <c r="B66" s="531"/>
      <c r="C66" s="499"/>
      <c r="D66" s="499"/>
      <c r="E66" s="499"/>
      <c r="F66" s="499"/>
      <c r="G66" s="499"/>
      <c r="H66" s="499"/>
      <c r="I66" s="498"/>
      <c r="J66" s="498"/>
      <c r="K66" s="498"/>
      <c r="L66" s="498"/>
      <c r="M66" s="498"/>
      <c r="N66" s="34" t="s">
        <v>343</v>
      </c>
      <c r="O66" s="47">
        <f>+O81+O84+O89+O94+O99+O109+O115</f>
        <v>7</v>
      </c>
      <c r="P66" s="499"/>
      <c r="Q66" s="499"/>
      <c r="R66" s="36"/>
    </row>
    <row r="67" spans="2:18" s="12" customFormat="1" ht="22.5" x14ac:dyDescent="0.25">
      <c r="B67" s="35" t="s">
        <v>269</v>
      </c>
      <c r="C67" s="44" t="s">
        <v>37</v>
      </c>
      <c r="D67" s="44" t="s">
        <v>37</v>
      </c>
      <c r="E67" s="44" t="s">
        <v>37</v>
      </c>
      <c r="F67" s="44" t="s">
        <v>37</v>
      </c>
      <c r="G67" s="44" t="s">
        <v>37</v>
      </c>
      <c r="H67" s="44" t="s">
        <v>37</v>
      </c>
      <c r="I67" s="49" t="s">
        <v>37</v>
      </c>
      <c r="J67" s="49" t="s">
        <v>37</v>
      </c>
      <c r="K67" s="50" t="s">
        <v>37</v>
      </c>
      <c r="L67" s="50" t="s">
        <v>37</v>
      </c>
      <c r="M67" s="49" t="s">
        <v>37</v>
      </c>
      <c r="N67" s="34" t="s">
        <v>37</v>
      </c>
      <c r="O67" s="44" t="s">
        <v>37</v>
      </c>
      <c r="P67" s="133" t="s">
        <v>37</v>
      </c>
      <c r="Q67" s="44" t="s">
        <v>37</v>
      </c>
      <c r="R67" s="36"/>
    </row>
    <row r="68" spans="2:18" s="159" customFormat="1" ht="31.15" customHeight="1" x14ac:dyDescent="0.25">
      <c r="B68" s="150" t="s">
        <v>592</v>
      </c>
      <c r="C68" s="151"/>
      <c r="D68" s="152"/>
      <c r="E68" s="153"/>
      <c r="F68" s="151"/>
      <c r="G68" s="152"/>
      <c r="H68" s="151"/>
      <c r="I68" s="154"/>
      <c r="J68" s="154"/>
      <c r="K68" s="154"/>
      <c r="L68" s="154"/>
      <c r="M68" s="155"/>
      <c r="N68" s="156"/>
      <c r="O68" s="157"/>
      <c r="P68" s="152"/>
      <c r="Q68" s="152"/>
      <c r="R68" s="158"/>
    </row>
    <row r="69" spans="2:18" s="159" customFormat="1" ht="30" customHeight="1" x14ac:dyDescent="0.25">
      <c r="B69" s="150" t="s">
        <v>593</v>
      </c>
      <c r="C69" s="151"/>
      <c r="D69" s="152"/>
      <c r="E69" s="153"/>
      <c r="F69" s="151"/>
      <c r="G69" s="152"/>
      <c r="H69" s="151"/>
      <c r="I69" s="154"/>
      <c r="J69" s="154"/>
      <c r="K69" s="154"/>
      <c r="L69" s="154"/>
      <c r="M69" s="155"/>
      <c r="N69" s="156"/>
      <c r="O69" s="160"/>
      <c r="P69" s="152"/>
      <c r="Q69" s="152"/>
      <c r="R69" s="158"/>
    </row>
    <row r="70" spans="2:18" s="12" customFormat="1" ht="38.25" customHeight="1" x14ac:dyDescent="0.25">
      <c r="B70" s="35" t="s">
        <v>528</v>
      </c>
      <c r="C70" s="133"/>
      <c r="D70" s="45"/>
      <c r="E70" s="44"/>
      <c r="F70" s="133"/>
      <c r="G70" s="45"/>
      <c r="H70" s="133"/>
      <c r="I70" s="51"/>
      <c r="J70" s="51"/>
      <c r="K70" s="51"/>
      <c r="L70" s="51"/>
      <c r="M70" s="132"/>
      <c r="N70" s="35"/>
      <c r="O70" s="46"/>
      <c r="P70" s="45"/>
      <c r="Q70" s="45"/>
      <c r="R70" s="36"/>
    </row>
    <row r="71" spans="2:18" s="12" customFormat="1" ht="30.6" customHeight="1" x14ac:dyDescent="0.25">
      <c r="B71" s="35" t="s">
        <v>594</v>
      </c>
      <c r="C71" s="133"/>
      <c r="D71" s="45"/>
      <c r="E71" s="44"/>
      <c r="F71" s="133"/>
      <c r="G71" s="45"/>
      <c r="H71" s="133"/>
      <c r="I71" s="51"/>
      <c r="J71" s="51"/>
      <c r="K71" s="51"/>
      <c r="L71" s="51"/>
      <c r="M71" s="132"/>
      <c r="N71" s="35"/>
      <c r="O71" s="161"/>
      <c r="P71" s="45"/>
      <c r="Q71" s="45"/>
      <c r="R71" s="36"/>
    </row>
    <row r="72" spans="2:18" s="12" customFormat="1" ht="32.450000000000003" customHeight="1" x14ac:dyDescent="0.25">
      <c r="B72" s="35" t="s">
        <v>595</v>
      </c>
      <c r="C72" s="133"/>
      <c r="D72" s="45"/>
      <c r="E72" s="44"/>
      <c r="F72" s="133"/>
      <c r="G72" s="45"/>
      <c r="H72" s="133"/>
      <c r="I72" s="51"/>
      <c r="J72" s="51"/>
      <c r="K72" s="51"/>
      <c r="L72" s="51"/>
      <c r="M72" s="132"/>
      <c r="N72" s="35"/>
      <c r="O72" s="161"/>
      <c r="P72" s="45"/>
      <c r="Q72" s="45"/>
      <c r="R72" s="36"/>
    </row>
    <row r="73" spans="2:18" s="12" customFormat="1" ht="34.35" customHeight="1" x14ac:dyDescent="0.25">
      <c r="B73" s="35" t="s">
        <v>596</v>
      </c>
      <c r="C73" s="133"/>
      <c r="D73" s="45"/>
      <c r="E73" s="44"/>
      <c r="F73" s="133"/>
      <c r="G73" s="45"/>
      <c r="H73" s="133"/>
      <c r="I73" s="51"/>
      <c r="J73" s="51"/>
      <c r="K73" s="51"/>
      <c r="L73" s="51"/>
      <c r="M73" s="132"/>
      <c r="N73" s="35"/>
      <c r="O73" s="161"/>
      <c r="P73" s="45"/>
      <c r="Q73" s="45"/>
      <c r="R73" s="36"/>
    </row>
    <row r="74" spans="2:18" s="12" customFormat="1" ht="36.75" customHeight="1" x14ac:dyDescent="0.25">
      <c r="B74" s="35" t="s">
        <v>605</v>
      </c>
      <c r="C74" s="133"/>
      <c r="D74" s="45"/>
      <c r="E74" s="44"/>
      <c r="F74" s="133"/>
      <c r="G74" s="45"/>
      <c r="H74" s="133"/>
      <c r="I74" s="51"/>
      <c r="J74" s="51"/>
      <c r="K74" s="51"/>
      <c r="L74" s="51"/>
      <c r="M74" s="132"/>
      <c r="N74" s="35"/>
      <c r="O74" s="46"/>
      <c r="P74" s="45"/>
      <c r="Q74" s="45"/>
      <c r="R74" s="36"/>
    </row>
    <row r="75" spans="2:18" s="12" customFormat="1" ht="42.75" customHeight="1" x14ac:dyDescent="0.25">
      <c r="B75" s="35" t="s">
        <v>604</v>
      </c>
      <c r="C75" s="133"/>
      <c r="D75" s="45"/>
      <c r="E75" s="44"/>
      <c r="F75" s="133"/>
      <c r="G75" s="45"/>
      <c r="H75" s="133"/>
      <c r="I75" s="51"/>
      <c r="J75" s="51"/>
      <c r="K75" s="51"/>
      <c r="L75" s="51"/>
      <c r="M75" s="132"/>
      <c r="N75" s="35"/>
      <c r="O75" s="161"/>
      <c r="P75" s="45"/>
      <c r="Q75" s="45"/>
      <c r="R75" s="36"/>
    </row>
    <row r="76" spans="2:18" s="12" customFormat="1" ht="31.15" customHeight="1" x14ac:dyDescent="0.25">
      <c r="B76" s="35" t="s">
        <v>597</v>
      </c>
      <c r="C76" s="133"/>
      <c r="D76" s="45"/>
      <c r="E76" s="44"/>
      <c r="F76" s="133"/>
      <c r="G76" s="45"/>
      <c r="H76" s="133"/>
      <c r="I76" s="51"/>
      <c r="J76" s="51"/>
      <c r="K76" s="51"/>
      <c r="L76" s="51"/>
      <c r="M76" s="132"/>
      <c r="N76" s="35"/>
      <c r="O76" s="46"/>
      <c r="P76" s="45"/>
      <c r="Q76" s="45"/>
      <c r="R76" s="36"/>
    </row>
    <row r="77" spans="2:18" s="12" customFormat="1" ht="35.450000000000003" customHeight="1" x14ac:dyDescent="0.25">
      <c r="B77" s="35" t="s">
        <v>598</v>
      </c>
      <c r="C77" s="133"/>
      <c r="D77" s="45"/>
      <c r="E77" s="44"/>
      <c r="F77" s="133"/>
      <c r="G77" s="45"/>
      <c r="H77" s="133"/>
      <c r="I77" s="51"/>
      <c r="J77" s="51"/>
      <c r="K77" s="51"/>
      <c r="L77" s="51"/>
      <c r="M77" s="132"/>
      <c r="N77" s="35"/>
      <c r="O77" s="161"/>
      <c r="P77" s="45"/>
      <c r="Q77" s="45"/>
      <c r="R77" s="36"/>
    </row>
    <row r="78" spans="2:18" s="12" customFormat="1" ht="41.45" customHeight="1" x14ac:dyDescent="0.25">
      <c r="B78" s="35" t="s">
        <v>567</v>
      </c>
      <c r="C78" s="133"/>
      <c r="D78" s="45"/>
      <c r="E78" s="44"/>
      <c r="F78" s="133"/>
      <c r="G78" s="45"/>
      <c r="H78" s="133"/>
      <c r="I78" s="51"/>
      <c r="J78" s="51"/>
      <c r="K78" s="51"/>
      <c r="L78" s="51"/>
      <c r="M78" s="132"/>
      <c r="N78" s="35"/>
      <c r="O78" s="46"/>
      <c r="P78" s="45"/>
      <c r="Q78" s="45"/>
      <c r="R78" s="36"/>
    </row>
    <row r="79" spans="2:18" s="12" customFormat="1" ht="41.45" customHeight="1" x14ac:dyDescent="0.25">
      <c r="B79" s="443" t="s">
        <v>530</v>
      </c>
      <c r="C79" s="444" t="s">
        <v>37</v>
      </c>
      <c r="D79" s="445" t="s">
        <v>277</v>
      </c>
      <c r="E79" s="499" t="s">
        <v>150</v>
      </c>
      <c r="F79" s="444" t="s">
        <v>37</v>
      </c>
      <c r="G79" s="445" t="s">
        <v>245</v>
      </c>
      <c r="H79" s="444" t="s">
        <v>37</v>
      </c>
      <c r="I79" s="446">
        <f>SUM(J79:M81)</f>
        <v>1055000</v>
      </c>
      <c r="J79" s="446">
        <v>0</v>
      </c>
      <c r="K79" s="446">
        <v>0</v>
      </c>
      <c r="L79" s="446">
        <v>896750</v>
      </c>
      <c r="M79" s="451">
        <v>158250</v>
      </c>
      <c r="N79" s="35" t="s">
        <v>516</v>
      </c>
      <c r="O79" s="161">
        <v>1.1299999999999999</v>
      </c>
      <c r="P79" s="445" t="s">
        <v>519</v>
      </c>
      <c r="Q79" s="445" t="s">
        <v>529</v>
      </c>
      <c r="R79" s="36"/>
    </row>
    <row r="80" spans="2:18" s="12" customFormat="1" ht="27" customHeight="1" x14ac:dyDescent="0.25">
      <c r="B80" s="443"/>
      <c r="C80" s="444"/>
      <c r="D80" s="445"/>
      <c r="E80" s="499"/>
      <c r="F80" s="444"/>
      <c r="G80" s="445"/>
      <c r="H80" s="444"/>
      <c r="I80" s="446"/>
      <c r="J80" s="446"/>
      <c r="K80" s="446"/>
      <c r="L80" s="446"/>
      <c r="M80" s="452"/>
      <c r="N80" s="35" t="s">
        <v>517</v>
      </c>
      <c r="O80" s="46">
        <v>11300</v>
      </c>
      <c r="P80" s="445"/>
      <c r="Q80" s="445"/>
      <c r="R80" s="36"/>
    </row>
    <row r="81" spans="2:18" s="12" customFormat="1" ht="27" customHeight="1" x14ac:dyDescent="0.25">
      <c r="B81" s="443"/>
      <c r="C81" s="444"/>
      <c r="D81" s="445"/>
      <c r="E81" s="499"/>
      <c r="F81" s="444"/>
      <c r="G81" s="445"/>
      <c r="H81" s="444"/>
      <c r="I81" s="446"/>
      <c r="J81" s="446"/>
      <c r="K81" s="446"/>
      <c r="L81" s="446"/>
      <c r="M81" s="452"/>
      <c r="N81" s="35" t="s">
        <v>343</v>
      </c>
      <c r="O81" s="46">
        <v>1</v>
      </c>
      <c r="P81" s="445"/>
      <c r="Q81" s="445"/>
      <c r="R81" s="36"/>
    </row>
    <row r="82" spans="2:18" s="12" customFormat="1" ht="38.25" customHeight="1" x14ac:dyDescent="0.25">
      <c r="B82" s="443" t="s">
        <v>531</v>
      </c>
      <c r="C82" s="444" t="s">
        <v>37</v>
      </c>
      <c r="D82" s="445" t="s">
        <v>277</v>
      </c>
      <c r="E82" s="499" t="s">
        <v>150</v>
      </c>
      <c r="F82" s="444" t="s">
        <v>37</v>
      </c>
      <c r="G82" s="445" t="s">
        <v>245</v>
      </c>
      <c r="H82" s="444" t="s">
        <v>37</v>
      </c>
      <c r="I82" s="446">
        <f>SUM(J82:M84)</f>
        <v>2547322.65</v>
      </c>
      <c r="J82" s="446">
        <v>0</v>
      </c>
      <c r="K82" s="446">
        <v>0</v>
      </c>
      <c r="L82" s="446">
        <v>2165224.25</v>
      </c>
      <c r="M82" s="451">
        <v>382098.4</v>
      </c>
      <c r="N82" s="35" t="s">
        <v>516</v>
      </c>
      <c r="O82" s="161">
        <v>1.9</v>
      </c>
      <c r="P82" s="445" t="s">
        <v>375</v>
      </c>
      <c r="Q82" s="445" t="s">
        <v>363</v>
      </c>
      <c r="R82" s="36"/>
    </row>
    <row r="83" spans="2:18" s="12" customFormat="1" ht="27" customHeight="1" x14ac:dyDescent="0.25">
      <c r="B83" s="443"/>
      <c r="C83" s="444"/>
      <c r="D83" s="445"/>
      <c r="E83" s="499"/>
      <c r="F83" s="444"/>
      <c r="G83" s="445"/>
      <c r="H83" s="444"/>
      <c r="I83" s="446"/>
      <c r="J83" s="446"/>
      <c r="K83" s="446"/>
      <c r="L83" s="446"/>
      <c r="M83" s="452"/>
      <c r="N83" s="35" t="s">
        <v>517</v>
      </c>
      <c r="O83" s="46">
        <v>19000</v>
      </c>
      <c r="P83" s="445"/>
      <c r="Q83" s="445"/>
      <c r="R83" s="36"/>
    </row>
    <row r="84" spans="2:18" s="12" customFormat="1" ht="27" customHeight="1" x14ac:dyDescent="0.25">
      <c r="B84" s="443"/>
      <c r="C84" s="444"/>
      <c r="D84" s="445"/>
      <c r="E84" s="499"/>
      <c r="F84" s="444"/>
      <c r="G84" s="445"/>
      <c r="H84" s="444"/>
      <c r="I84" s="446"/>
      <c r="J84" s="446"/>
      <c r="K84" s="446"/>
      <c r="L84" s="446"/>
      <c r="M84" s="452"/>
      <c r="N84" s="35" t="s">
        <v>343</v>
      </c>
      <c r="O84" s="46">
        <v>1</v>
      </c>
      <c r="P84" s="445"/>
      <c r="Q84" s="445"/>
      <c r="R84" s="36"/>
    </row>
    <row r="85" spans="2:18" s="12" customFormat="1" ht="4.9000000000000004" customHeight="1" x14ac:dyDescent="0.25">
      <c r="B85" s="443" t="s">
        <v>532</v>
      </c>
      <c r="C85" s="444" t="s">
        <v>37</v>
      </c>
      <c r="D85" s="445" t="s">
        <v>258</v>
      </c>
      <c r="E85" s="499" t="s">
        <v>150</v>
      </c>
      <c r="F85" s="444" t="s">
        <v>37</v>
      </c>
      <c r="G85" s="445" t="s">
        <v>245</v>
      </c>
      <c r="H85" s="444" t="s">
        <v>37</v>
      </c>
      <c r="I85" s="446">
        <f>SUM(J85:M89)</f>
        <v>25414601.280000001</v>
      </c>
      <c r="J85" s="446">
        <v>0</v>
      </c>
      <c r="K85" s="446">
        <v>0</v>
      </c>
      <c r="L85" s="446">
        <v>11556267.960000001</v>
      </c>
      <c r="M85" s="451">
        <v>13858333.32</v>
      </c>
      <c r="N85" s="162"/>
      <c r="O85" s="163"/>
      <c r="P85" s="445" t="s">
        <v>452</v>
      </c>
      <c r="Q85" s="445" t="s">
        <v>248</v>
      </c>
      <c r="R85" s="36"/>
    </row>
    <row r="86" spans="2:18" s="12" customFormat="1" ht="0.6" hidden="1" customHeight="1" x14ac:dyDescent="0.25">
      <c r="B86" s="443"/>
      <c r="C86" s="444"/>
      <c r="D86" s="445"/>
      <c r="E86" s="499"/>
      <c r="F86" s="444"/>
      <c r="G86" s="445"/>
      <c r="H86" s="444"/>
      <c r="I86" s="446"/>
      <c r="J86" s="446"/>
      <c r="K86" s="446"/>
      <c r="L86" s="446"/>
      <c r="M86" s="452"/>
      <c r="N86" s="164"/>
      <c r="O86" s="165"/>
      <c r="P86" s="445"/>
      <c r="Q86" s="445"/>
      <c r="R86" s="36"/>
    </row>
    <row r="87" spans="2:18" s="12" customFormat="1" ht="38.25" customHeight="1" x14ac:dyDescent="0.25">
      <c r="B87" s="443"/>
      <c r="C87" s="444"/>
      <c r="D87" s="445"/>
      <c r="E87" s="499"/>
      <c r="F87" s="444"/>
      <c r="G87" s="445"/>
      <c r="H87" s="444"/>
      <c r="I87" s="446"/>
      <c r="J87" s="446"/>
      <c r="K87" s="446"/>
      <c r="L87" s="446"/>
      <c r="M87" s="452"/>
      <c r="N87" s="166" t="s">
        <v>516</v>
      </c>
      <c r="O87" s="167">
        <v>10.49</v>
      </c>
      <c r="P87" s="445"/>
      <c r="Q87" s="445"/>
      <c r="R87" s="36"/>
    </row>
    <row r="88" spans="2:18" s="12" customFormat="1" ht="23.25" customHeight="1" x14ac:dyDescent="0.25">
      <c r="B88" s="443"/>
      <c r="C88" s="444"/>
      <c r="D88" s="445"/>
      <c r="E88" s="499"/>
      <c r="F88" s="444"/>
      <c r="G88" s="445"/>
      <c r="H88" s="444"/>
      <c r="I88" s="446"/>
      <c r="J88" s="446"/>
      <c r="K88" s="446"/>
      <c r="L88" s="446"/>
      <c r="M88" s="452"/>
      <c r="N88" s="35" t="s">
        <v>517</v>
      </c>
      <c r="O88" s="51">
        <v>68959.199999999997</v>
      </c>
      <c r="P88" s="445"/>
      <c r="Q88" s="445"/>
      <c r="R88" s="36"/>
    </row>
    <row r="89" spans="2:18" s="12" customFormat="1" ht="25.5" customHeight="1" x14ac:dyDescent="0.25">
      <c r="B89" s="443"/>
      <c r="C89" s="444"/>
      <c r="D89" s="445"/>
      <c r="E89" s="499"/>
      <c r="F89" s="444"/>
      <c r="G89" s="445"/>
      <c r="H89" s="444"/>
      <c r="I89" s="446"/>
      <c r="J89" s="446"/>
      <c r="K89" s="446"/>
      <c r="L89" s="446"/>
      <c r="M89" s="452"/>
      <c r="N89" s="35" t="s">
        <v>343</v>
      </c>
      <c r="O89" s="46">
        <v>1</v>
      </c>
      <c r="P89" s="445"/>
      <c r="Q89" s="445"/>
      <c r="R89" s="36"/>
    </row>
    <row r="90" spans="2:18" s="12" customFormat="1" ht="38.25" customHeight="1" x14ac:dyDescent="0.25">
      <c r="B90" s="443" t="s">
        <v>533</v>
      </c>
      <c r="C90" s="444" t="s">
        <v>37</v>
      </c>
      <c r="D90" s="445" t="s">
        <v>261</v>
      </c>
      <c r="E90" s="499" t="s">
        <v>150</v>
      </c>
      <c r="F90" s="444" t="s">
        <v>37</v>
      </c>
      <c r="G90" s="445" t="s">
        <v>245</v>
      </c>
      <c r="H90" s="444" t="s">
        <v>37</v>
      </c>
      <c r="I90" s="446">
        <f>SUM(J90:M94)</f>
        <v>500000</v>
      </c>
      <c r="J90" s="446">
        <v>0</v>
      </c>
      <c r="K90" s="446">
        <v>0</v>
      </c>
      <c r="L90" s="446">
        <v>425000</v>
      </c>
      <c r="M90" s="451">
        <v>75000</v>
      </c>
      <c r="N90" s="35" t="s">
        <v>526</v>
      </c>
      <c r="O90" s="46">
        <v>2000</v>
      </c>
      <c r="P90" s="445" t="s">
        <v>347</v>
      </c>
      <c r="Q90" s="445" t="s">
        <v>264</v>
      </c>
      <c r="R90" s="36"/>
    </row>
    <row r="91" spans="2:18" s="12" customFormat="1" ht="27" customHeight="1" x14ac:dyDescent="0.25">
      <c r="B91" s="443"/>
      <c r="C91" s="444"/>
      <c r="D91" s="445"/>
      <c r="E91" s="499"/>
      <c r="F91" s="444"/>
      <c r="G91" s="445"/>
      <c r="H91" s="444"/>
      <c r="I91" s="446"/>
      <c r="J91" s="446"/>
      <c r="K91" s="446"/>
      <c r="L91" s="446"/>
      <c r="M91" s="452"/>
      <c r="N91" s="35" t="s">
        <v>527</v>
      </c>
      <c r="O91" s="134">
        <v>0.2</v>
      </c>
      <c r="P91" s="445"/>
      <c r="Q91" s="445"/>
      <c r="R91" s="36"/>
    </row>
    <row r="92" spans="2:18" s="12" customFormat="1" ht="35.1" customHeight="1" x14ac:dyDescent="0.25">
      <c r="B92" s="443"/>
      <c r="C92" s="444"/>
      <c r="D92" s="445"/>
      <c r="E92" s="499"/>
      <c r="F92" s="444"/>
      <c r="G92" s="445"/>
      <c r="H92" s="444"/>
      <c r="I92" s="446"/>
      <c r="J92" s="446"/>
      <c r="K92" s="446"/>
      <c r="L92" s="446"/>
      <c r="M92" s="452"/>
      <c r="N92" s="35" t="s">
        <v>516</v>
      </c>
      <c r="O92" s="51">
        <v>0.2</v>
      </c>
      <c r="P92" s="445"/>
      <c r="Q92" s="445"/>
      <c r="R92" s="36"/>
    </row>
    <row r="93" spans="2:18" s="12" customFormat="1" ht="27" customHeight="1" x14ac:dyDescent="0.25">
      <c r="B93" s="443"/>
      <c r="C93" s="444"/>
      <c r="D93" s="445"/>
      <c r="E93" s="499"/>
      <c r="F93" s="444"/>
      <c r="G93" s="445"/>
      <c r="H93" s="444"/>
      <c r="I93" s="446"/>
      <c r="J93" s="446"/>
      <c r="K93" s="446"/>
      <c r="L93" s="446"/>
      <c r="M93" s="452"/>
      <c r="N93" s="35" t="s">
        <v>517</v>
      </c>
      <c r="O93" s="46">
        <v>2000</v>
      </c>
      <c r="P93" s="445"/>
      <c r="Q93" s="445"/>
      <c r="R93" s="36"/>
    </row>
    <row r="94" spans="2:18" s="12" customFormat="1" ht="27" customHeight="1" x14ac:dyDescent="0.25">
      <c r="B94" s="443"/>
      <c r="C94" s="444"/>
      <c r="D94" s="445"/>
      <c r="E94" s="499"/>
      <c r="F94" s="444"/>
      <c r="G94" s="445"/>
      <c r="H94" s="444"/>
      <c r="I94" s="446"/>
      <c r="J94" s="446"/>
      <c r="K94" s="446"/>
      <c r="L94" s="446"/>
      <c r="M94" s="452"/>
      <c r="N94" s="35" t="s">
        <v>343</v>
      </c>
      <c r="O94" s="46">
        <v>1</v>
      </c>
      <c r="P94" s="445"/>
      <c r="Q94" s="445"/>
      <c r="R94" s="36"/>
    </row>
    <row r="95" spans="2:18" s="159" customFormat="1" ht="34.5" customHeight="1" x14ac:dyDescent="0.25">
      <c r="B95" s="694" t="s">
        <v>569</v>
      </c>
      <c r="C95" s="439" t="s">
        <v>37</v>
      </c>
      <c r="D95" s="440" t="s">
        <v>478</v>
      </c>
      <c r="E95" s="695" t="s">
        <v>150</v>
      </c>
      <c r="F95" s="439" t="s">
        <v>37</v>
      </c>
      <c r="G95" s="440" t="s">
        <v>245</v>
      </c>
      <c r="H95" s="439" t="s">
        <v>37</v>
      </c>
      <c r="I95" s="691">
        <f>SUM(J95:M99)</f>
        <v>11792647.18</v>
      </c>
      <c r="J95" s="691">
        <v>0</v>
      </c>
      <c r="K95" s="691">
        <v>0</v>
      </c>
      <c r="L95" s="691">
        <v>10023750.1</v>
      </c>
      <c r="M95" s="441">
        <v>1768897.08</v>
      </c>
      <c r="N95" s="156" t="s">
        <v>526</v>
      </c>
      <c r="O95" s="157">
        <v>7000</v>
      </c>
      <c r="P95" s="440" t="s">
        <v>259</v>
      </c>
      <c r="Q95" s="440" t="s">
        <v>529</v>
      </c>
      <c r="R95" s="158"/>
    </row>
    <row r="96" spans="2:18" s="159" customFormat="1" ht="25.5" customHeight="1" x14ac:dyDescent="0.25">
      <c r="B96" s="694"/>
      <c r="C96" s="439"/>
      <c r="D96" s="440"/>
      <c r="E96" s="695"/>
      <c r="F96" s="439"/>
      <c r="G96" s="440"/>
      <c r="H96" s="439"/>
      <c r="I96" s="691"/>
      <c r="J96" s="691"/>
      <c r="K96" s="691"/>
      <c r="L96" s="691"/>
      <c r="M96" s="442"/>
      <c r="N96" s="156" t="s">
        <v>527</v>
      </c>
      <c r="O96" s="168">
        <v>5.4</v>
      </c>
      <c r="P96" s="440"/>
      <c r="Q96" s="440"/>
      <c r="R96" s="158"/>
    </row>
    <row r="97" spans="2:18" s="159" customFormat="1" ht="35.25" customHeight="1" x14ac:dyDescent="0.25">
      <c r="B97" s="694"/>
      <c r="C97" s="439"/>
      <c r="D97" s="440"/>
      <c r="E97" s="695"/>
      <c r="F97" s="439"/>
      <c r="G97" s="440"/>
      <c r="H97" s="439"/>
      <c r="I97" s="691"/>
      <c r="J97" s="691"/>
      <c r="K97" s="691"/>
      <c r="L97" s="691"/>
      <c r="M97" s="442"/>
      <c r="N97" s="156" t="s">
        <v>516</v>
      </c>
      <c r="O97" s="168">
        <v>1.2</v>
      </c>
      <c r="P97" s="440"/>
      <c r="Q97" s="440"/>
      <c r="R97" s="158"/>
    </row>
    <row r="98" spans="2:18" s="159" customFormat="1" ht="23.25" customHeight="1" x14ac:dyDescent="0.25">
      <c r="B98" s="694"/>
      <c r="C98" s="439"/>
      <c r="D98" s="440"/>
      <c r="E98" s="695"/>
      <c r="F98" s="439"/>
      <c r="G98" s="440"/>
      <c r="H98" s="439"/>
      <c r="I98" s="691"/>
      <c r="J98" s="691"/>
      <c r="K98" s="691"/>
      <c r="L98" s="691"/>
      <c r="M98" s="442"/>
      <c r="N98" s="156" t="s">
        <v>517</v>
      </c>
      <c r="O98" s="157">
        <v>11400</v>
      </c>
      <c r="P98" s="440"/>
      <c r="Q98" s="440"/>
      <c r="R98" s="158"/>
    </row>
    <row r="99" spans="2:18" s="159" customFormat="1" ht="23.25" customHeight="1" x14ac:dyDescent="0.25">
      <c r="B99" s="694"/>
      <c r="C99" s="439"/>
      <c r="D99" s="440"/>
      <c r="E99" s="695"/>
      <c r="F99" s="439"/>
      <c r="G99" s="440"/>
      <c r="H99" s="439"/>
      <c r="I99" s="691"/>
      <c r="J99" s="691"/>
      <c r="K99" s="691"/>
      <c r="L99" s="691"/>
      <c r="M99" s="442"/>
      <c r="N99" s="156" t="s">
        <v>343</v>
      </c>
      <c r="O99" s="157">
        <v>1</v>
      </c>
      <c r="P99" s="440"/>
      <c r="Q99" s="440"/>
      <c r="R99" s="158"/>
    </row>
    <row r="100" spans="2:18" s="159" customFormat="1" ht="36.75" customHeight="1" x14ac:dyDescent="0.25">
      <c r="B100" s="694" t="s">
        <v>570</v>
      </c>
      <c r="C100" s="439" t="s">
        <v>37</v>
      </c>
      <c r="D100" s="440" t="s">
        <v>478</v>
      </c>
      <c r="E100" s="695" t="s">
        <v>150</v>
      </c>
      <c r="F100" s="439" t="s">
        <v>37</v>
      </c>
      <c r="G100" s="440" t="s">
        <v>245</v>
      </c>
      <c r="H100" s="439" t="s">
        <v>37</v>
      </c>
      <c r="I100" s="691">
        <f>SUM(J100:M101)</f>
        <v>720454.12</v>
      </c>
      <c r="J100" s="691">
        <v>0</v>
      </c>
      <c r="K100" s="691">
        <v>0</v>
      </c>
      <c r="L100" s="691">
        <v>612386</v>
      </c>
      <c r="M100" s="441">
        <v>108068.12</v>
      </c>
      <c r="N100" s="156" t="s">
        <v>516</v>
      </c>
      <c r="O100" s="160">
        <v>0.12</v>
      </c>
      <c r="P100" s="440" t="s">
        <v>259</v>
      </c>
      <c r="Q100" s="440" t="s">
        <v>529</v>
      </c>
      <c r="R100" s="158"/>
    </row>
    <row r="101" spans="2:18" s="159" customFormat="1" ht="24.75" customHeight="1" x14ac:dyDescent="0.25">
      <c r="B101" s="694"/>
      <c r="C101" s="439"/>
      <c r="D101" s="440"/>
      <c r="E101" s="695"/>
      <c r="F101" s="439"/>
      <c r="G101" s="440"/>
      <c r="H101" s="439"/>
      <c r="I101" s="691"/>
      <c r="J101" s="691"/>
      <c r="K101" s="691"/>
      <c r="L101" s="691"/>
      <c r="M101" s="442"/>
      <c r="N101" s="156" t="s">
        <v>517</v>
      </c>
      <c r="O101" s="157">
        <v>1200</v>
      </c>
      <c r="P101" s="440"/>
      <c r="Q101" s="440"/>
      <c r="R101" s="158"/>
    </row>
    <row r="102" spans="2:18" s="12" customFormat="1" ht="36.75" customHeight="1" x14ac:dyDescent="0.25">
      <c r="B102" s="35" t="s">
        <v>606</v>
      </c>
      <c r="C102" s="133"/>
      <c r="D102" s="45"/>
      <c r="E102" s="44"/>
      <c r="F102" s="133"/>
      <c r="G102" s="45"/>
      <c r="H102" s="133"/>
      <c r="I102" s="51"/>
      <c r="J102" s="51"/>
      <c r="K102" s="51"/>
      <c r="L102" s="51"/>
      <c r="M102" s="132"/>
      <c r="N102" s="35"/>
      <c r="O102" s="161"/>
      <c r="P102" s="45"/>
      <c r="Q102" s="45"/>
      <c r="R102" s="36"/>
    </row>
    <row r="103" spans="2:18" s="12" customFormat="1" ht="41.25" customHeight="1" x14ac:dyDescent="0.25">
      <c r="B103" s="35" t="s">
        <v>607</v>
      </c>
      <c r="C103" s="133"/>
      <c r="D103" s="45"/>
      <c r="E103" s="44"/>
      <c r="F103" s="133"/>
      <c r="G103" s="45"/>
      <c r="H103" s="133"/>
      <c r="I103" s="51"/>
      <c r="J103" s="51"/>
      <c r="K103" s="51"/>
      <c r="L103" s="51"/>
      <c r="M103" s="132"/>
      <c r="N103" s="35"/>
      <c r="O103" s="161"/>
      <c r="P103" s="45"/>
      <c r="Q103" s="45"/>
      <c r="R103" s="36"/>
    </row>
    <row r="104" spans="2:18" s="12" customFormat="1" ht="37.5" customHeight="1" x14ac:dyDescent="0.25">
      <c r="B104" s="35" t="s">
        <v>608</v>
      </c>
      <c r="C104" s="133"/>
      <c r="D104" s="45"/>
      <c r="E104" s="44"/>
      <c r="F104" s="133"/>
      <c r="G104" s="45"/>
      <c r="H104" s="133"/>
      <c r="I104" s="51"/>
      <c r="J104" s="51"/>
      <c r="K104" s="51"/>
      <c r="L104" s="51"/>
      <c r="M104" s="132"/>
      <c r="N104" s="35"/>
      <c r="O104" s="161"/>
      <c r="P104" s="45"/>
      <c r="Q104" s="45"/>
      <c r="R104" s="36"/>
    </row>
    <row r="105" spans="2:18" s="12" customFormat="1" ht="38.25" customHeight="1" x14ac:dyDescent="0.25">
      <c r="B105" s="443" t="s">
        <v>579</v>
      </c>
      <c r="C105" s="444" t="s">
        <v>37</v>
      </c>
      <c r="D105" s="445" t="s">
        <v>261</v>
      </c>
      <c r="E105" s="499" t="s">
        <v>150</v>
      </c>
      <c r="F105" s="444" t="s">
        <v>37</v>
      </c>
      <c r="G105" s="445" t="s">
        <v>245</v>
      </c>
      <c r="H105" s="444" t="s">
        <v>37</v>
      </c>
      <c r="I105" s="446">
        <f>SUM(J105:M109)</f>
        <v>1900000</v>
      </c>
      <c r="J105" s="446">
        <v>0</v>
      </c>
      <c r="K105" s="446">
        <v>0</v>
      </c>
      <c r="L105" s="446">
        <v>1615000</v>
      </c>
      <c r="M105" s="451">
        <v>285000</v>
      </c>
      <c r="N105" s="35" t="s">
        <v>526</v>
      </c>
      <c r="O105" s="46">
        <v>2000</v>
      </c>
      <c r="P105" s="445" t="s">
        <v>519</v>
      </c>
      <c r="Q105" s="445" t="s">
        <v>248</v>
      </c>
      <c r="R105" s="36"/>
    </row>
    <row r="106" spans="2:18" s="12" customFormat="1" ht="27" customHeight="1" x14ac:dyDescent="0.25">
      <c r="B106" s="443"/>
      <c r="C106" s="444"/>
      <c r="D106" s="445"/>
      <c r="E106" s="499"/>
      <c r="F106" s="444"/>
      <c r="G106" s="445"/>
      <c r="H106" s="444"/>
      <c r="I106" s="446"/>
      <c r="J106" s="446"/>
      <c r="K106" s="446"/>
      <c r="L106" s="446"/>
      <c r="M106" s="452"/>
      <c r="N106" s="35" t="s">
        <v>527</v>
      </c>
      <c r="O106" s="51">
        <v>0.45</v>
      </c>
      <c r="P106" s="445"/>
      <c r="Q106" s="445"/>
      <c r="R106" s="36"/>
    </row>
    <row r="107" spans="2:18" s="12" customFormat="1" ht="34.35" customHeight="1" x14ac:dyDescent="0.25">
      <c r="B107" s="443"/>
      <c r="C107" s="444"/>
      <c r="D107" s="445"/>
      <c r="E107" s="499"/>
      <c r="F107" s="444"/>
      <c r="G107" s="445"/>
      <c r="H107" s="444"/>
      <c r="I107" s="446"/>
      <c r="J107" s="446"/>
      <c r="K107" s="446"/>
      <c r="L107" s="446"/>
      <c r="M107" s="452"/>
      <c r="N107" s="35" t="s">
        <v>516</v>
      </c>
      <c r="O107" s="51">
        <v>26</v>
      </c>
      <c r="P107" s="445"/>
      <c r="Q107" s="445"/>
      <c r="R107" s="36"/>
    </row>
    <row r="108" spans="2:18" s="12" customFormat="1" ht="27" customHeight="1" x14ac:dyDescent="0.25">
      <c r="B108" s="443"/>
      <c r="C108" s="444"/>
      <c r="D108" s="445"/>
      <c r="E108" s="499"/>
      <c r="F108" s="444"/>
      <c r="G108" s="445"/>
      <c r="H108" s="444"/>
      <c r="I108" s="446"/>
      <c r="J108" s="446"/>
      <c r="K108" s="446"/>
      <c r="L108" s="446"/>
      <c r="M108" s="452"/>
      <c r="N108" s="35" t="s">
        <v>517</v>
      </c>
      <c r="O108" s="46">
        <v>260000</v>
      </c>
      <c r="P108" s="445"/>
      <c r="Q108" s="445"/>
      <c r="R108" s="36"/>
    </row>
    <row r="109" spans="2:18" s="12" customFormat="1" ht="27" customHeight="1" x14ac:dyDescent="0.25">
      <c r="B109" s="443"/>
      <c r="C109" s="444"/>
      <c r="D109" s="445"/>
      <c r="E109" s="499"/>
      <c r="F109" s="444"/>
      <c r="G109" s="445"/>
      <c r="H109" s="444"/>
      <c r="I109" s="446"/>
      <c r="J109" s="446"/>
      <c r="K109" s="446"/>
      <c r="L109" s="446"/>
      <c r="M109" s="452"/>
      <c r="N109" s="35" t="s">
        <v>343</v>
      </c>
      <c r="O109" s="46">
        <v>1</v>
      </c>
      <c r="P109" s="445"/>
      <c r="Q109" s="445"/>
      <c r="R109" s="36"/>
    </row>
    <row r="110" spans="2:18" s="12" customFormat="1" ht="42.75" customHeight="1" x14ac:dyDescent="0.25">
      <c r="B110" s="35" t="s">
        <v>609</v>
      </c>
      <c r="C110" s="133"/>
      <c r="D110" s="45"/>
      <c r="E110" s="44"/>
      <c r="F110" s="133"/>
      <c r="G110" s="45"/>
      <c r="H110" s="133"/>
      <c r="I110" s="51"/>
      <c r="J110" s="51"/>
      <c r="K110" s="51"/>
      <c r="L110" s="51"/>
      <c r="M110" s="132"/>
      <c r="N110" s="35"/>
      <c r="O110" s="161"/>
      <c r="P110" s="45"/>
      <c r="Q110" s="45"/>
      <c r="R110" s="36"/>
    </row>
    <row r="111" spans="2:18" s="12" customFormat="1" ht="38.25" customHeight="1" x14ac:dyDescent="0.25">
      <c r="B111" s="443" t="s">
        <v>603</v>
      </c>
      <c r="C111" s="444" t="s">
        <v>37</v>
      </c>
      <c r="D111" s="445" t="s">
        <v>261</v>
      </c>
      <c r="E111" s="499" t="s">
        <v>150</v>
      </c>
      <c r="F111" s="444" t="s">
        <v>37</v>
      </c>
      <c r="G111" s="445" t="s">
        <v>245</v>
      </c>
      <c r="H111" s="444" t="s">
        <v>37</v>
      </c>
      <c r="I111" s="446">
        <f>SUM(J111:M115)</f>
        <v>6831322.3199999994</v>
      </c>
      <c r="J111" s="446">
        <v>0</v>
      </c>
      <c r="K111" s="446">
        <v>0</v>
      </c>
      <c r="L111" s="446">
        <v>5806623.9699999997</v>
      </c>
      <c r="M111" s="451">
        <v>1024698.35</v>
      </c>
      <c r="N111" s="35" t="s">
        <v>526</v>
      </c>
      <c r="O111" s="46">
        <v>3000</v>
      </c>
      <c r="P111" s="445" t="s">
        <v>519</v>
      </c>
      <c r="Q111" s="445" t="s">
        <v>248</v>
      </c>
      <c r="R111" s="36"/>
    </row>
    <row r="112" spans="2:18" s="12" customFormat="1" ht="27" customHeight="1" x14ac:dyDescent="0.25">
      <c r="B112" s="443"/>
      <c r="C112" s="444"/>
      <c r="D112" s="445"/>
      <c r="E112" s="499"/>
      <c r="F112" s="444"/>
      <c r="G112" s="445"/>
      <c r="H112" s="444"/>
      <c r="I112" s="446"/>
      <c r="J112" s="446"/>
      <c r="K112" s="446"/>
      <c r="L112" s="446"/>
      <c r="M112" s="452"/>
      <c r="N112" s="35" t="s">
        <v>527</v>
      </c>
      <c r="O112" s="46">
        <v>4</v>
      </c>
      <c r="P112" s="445"/>
      <c r="Q112" s="445"/>
      <c r="R112" s="36"/>
    </row>
    <row r="113" spans="2:18" s="12" customFormat="1" ht="33.6" customHeight="1" x14ac:dyDescent="0.25">
      <c r="B113" s="443"/>
      <c r="C113" s="444"/>
      <c r="D113" s="445"/>
      <c r="E113" s="499"/>
      <c r="F113" s="444"/>
      <c r="G113" s="445"/>
      <c r="H113" s="444"/>
      <c r="I113" s="446"/>
      <c r="J113" s="446"/>
      <c r="K113" s="446"/>
      <c r="L113" s="446"/>
      <c r="M113" s="452"/>
      <c r="N113" s="35" t="s">
        <v>516</v>
      </c>
      <c r="O113" s="51">
        <v>26.7</v>
      </c>
      <c r="P113" s="445"/>
      <c r="Q113" s="445"/>
      <c r="R113" s="36"/>
    </row>
    <row r="114" spans="2:18" s="12" customFormat="1" ht="27" customHeight="1" x14ac:dyDescent="0.25">
      <c r="B114" s="443"/>
      <c r="C114" s="444"/>
      <c r="D114" s="445"/>
      <c r="E114" s="499"/>
      <c r="F114" s="444"/>
      <c r="G114" s="445"/>
      <c r="H114" s="444"/>
      <c r="I114" s="446"/>
      <c r="J114" s="446"/>
      <c r="K114" s="446"/>
      <c r="L114" s="446"/>
      <c r="M114" s="452"/>
      <c r="N114" s="35" t="s">
        <v>517</v>
      </c>
      <c r="O114" s="46">
        <v>267000</v>
      </c>
      <c r="P114" s="445"/>
      <c r="Q114" s="445"/>
      <c r="R114" s="36"/>
    </row>
    <row r="115" spans="2:18" s="12" customFormat="1" ht="27" customHeight="1" x14ac:dyDescent="0.25">
      <c r="B115" s="443"/>
      <c r="C115" s="444"/>
      <c r="D115" s="445"/>
      <c r="E115" s="499"/>
      <c r="F115" s="444"/>
      <c r="G115" s="445"/>
      <c r="H115" s="444"/>
      <c r="I115" s="446"/>
      <c r="J115" s="446"/>
      <c r="K115" s="446"/>
      <c r="L115" s="446"/>
      <c r="M115" s="452"/>
      <c r="N115" s="35" t="s">
        <v>343</v>
      </c>
      <c r="O115" s="46">
        <v>1</v>
      </c>
      <c r="P115" s="445"/>
      <c r="Q115" s="445"/>
      <c r="R115" s="36"/>
    </row>
    <row r="116" spans="2:18" s="12" customFormat="1" ht="38.25" customHeight="1" x14ac:dyDescent="0.25">
      <c r="B116" s="531" t="s">
        <v>534</v>
      </c>
      <c r="C116" s="499" t="s">
        <v>241</v>
      </c>
      <c r="D116" s="499" t="s">
        <v>535</v>
      </c>
      <c r="E116" s="499" t="s">
        <v>536</v>
      </c>
      <c r="F116" s="499" t="s">
        <v>244</v>
      </c>
      <c r="G116" s="499" t="s">
        <v>245</v>
      </c>
      <c r="H116" s="499" t="s">
        <v>246</v>
      </c>
      <c r="I116" s="498">
        <f>SUM(J116:M118)</f>
        <v>17305266.159999996</v>
      </c>
      <c r="J116" s="498">
        <f>SUM(J120:J143)</f>
        <v>1866677.2</v>
      </c>
      <c r="K116" s="498">
        <f>SUM(K120:K143)</f>
        <v>0</v>
      </c>
      <c r="L116" s="498">
        <f>SUM(L120:L143)</f>
        <v>12830199.039999999</v>
      </c>
      <c r="M116" s="498">
        <f>SUM(M120:M143)</f>
        <v>2608389.92</v>
      </c>
      <c r="N116" s="34" t="s">
        <v>537</v>
      </c>
      <c r="O116" s="47">
        <f>+O120+O122+O124+O126+O128+O130+O132+O134+O136+O139+O142</f>
        <v>420095</v>
      </c>
      <c r="P116" s="499" t="s">
        <v>37</v>
      </c>
      <c r="Q116" s="499" t="s">
        <v>248</v>
      </c>
      <c r="R116" s="36"/>
    </row>
    <row r="117" spans="2:18" s="12" customFormat="1" ht="27.75" customHeight="1" x14ac:dyDescent="0.25">
      <c r="B117" s="531"/>
      <c r="C117" s="499"/>
      <c r="D117" s="499"/>
      <c r="E117" s="499"/>
      <c r="F117" s="499"/>
      <c r="G117" s="499"/>
      <c r="H117" s="499"/>
      <c r="I117" s="498"/>
      <c r="J117" s="498"/>
      <c r="K117" s="498"/>
      <c r="L117" s="498"/>
      <c r="M117" s="498"/>
      <c r="N117" s="34" t="s">
        <v>538</v>
      </c>
      <c r="O117" s="47">
        <f>+O121+O123+O125+O127+O129+O131+O133+O135+O137+O140+O143</f>
        <v>11</v>
      </c>
      <c r="P117" s="499"/>
      <c r="Q117" s="499"/>
      <c r="R117" s="36"/>
    </row>
    <row r="118" spans="2:18" s="12" customFormat="1" ht="45" customHeight="1" x14ac:dyDescent="0.25">
      <c r="B118" s="531"/>
      <c r="C118" s="499"/>
      <c r="D118" s="499"/>
      <c r="E118" s="499"/>
      <c r="F118" s="499"/>
      <c r="G118" s="499"/>
      <c r="H118" s="499"/>
      <c r="I118" s="498"/>
      <c r="J118" s="498"/>
      <c r="K118" s="498"/>
      <c r="L118" s="498"/>
      <c r="M118" s="498"/>
      <c r="N118" s="34" t="s">
        <v>539</v>
      </c>
      <c r="O118" s="47">
        <f>+O141</f>
        <v>1500</v>
      </c>
      <c r="P118" s="499"/>
      <c r="Q118" s="499"/>
      <c r="R118" s="36"/>
    </row>
    <row r="119" spans="2:18" s="12" customFormat="1" ht="22.5" x14ac:dyDescent="0.25">
      <c r="B119" s="35" t="s">
        <v>283</v>
      </c>
      <c r="C119" s="44" t="s">
        <v>37</v>
      </c>
      <c r="D119" s="44" t="s">
        <v>37</v>
      </c>
      <c r="E119" s="44" t="s">
        <v>37</v>
      </c>
      <c r="F119" s="44" t="s">
        <v>37</v>
      </c>
      <c r="G119" s="44" t="s">
        <v>37</v>
      </c>
      <c r="H119" s="44" t="s">
        <v>37</v>
      </c>
      <c r="I119" s="49" t="s">
        <v>37</v>
      </c>
      <c r="J119" s="49" t="s">
        <v>37</v>
      </c>
      <c r="K119" s="50" t="s">
        <v>37</v>
      </c>
      <c r="L119" s="50" t="s">
        <v>37</v>
      </c>
      <c r="M119" s="49" t="s">
        <v>37</v>
      </c>
      <c r="N119" s="34" t="s">
        <v>37</v>
      </c>
      <c r="O119" s="44" t="s">
        <v>37</v>
      </c>
      <c r="P119" s="133" t="s">
        <v>37</v>
      </c>
      <c r="Q119" s="44" t="s">
        <v>37</v>
      </c>
      <c r="R119" s="36"/>
    </row>
    <row r="120" spans="2:18" s="12" customFormat="1" ht="37.35" customHeight="1" x14ac:dyDescent="0.25">
      <c r="B120" s="443" t="s">
        <v>540</v>
      </c>
      <c r="C120" s="444" t="s">
        <v>37</v>
      </c>
      <c r="D120" s="445" t="s">
        <v>478</v>
      </c>
      <c r="E120" s="445" t="s">
        <v>323</v>
      </c>
      <c r="F120" s="444" t="s">
        <v>37</v>
      </c>
      <c r="G120" s="445" t="s">
        <v>245</v>
      </c>
      <c r="H120" s="444" t="s">
        <v>37</v>
      </c>
      <c r="I120" s="446">
        <f>SUM(J120:M121)</f>
        <v>16000</v>
      </c>
      <c r="J120" s="446">
        <v>0</v>
      </c>
      <c r="K120" s="446">
        <v>0</v>
      </c>
      <c r="L120" s="446">
        <v>1000</v>
      </c>
      <c r="M120" s="451">
        <v>15000</v>
      </c>
      <c r="N120" s="35" t="s">
        <v>541</v>
      </c>
      <c r="O120" s="45">
        <v>5</v>
      </c>
      <c r="P120" s="445" t="s">
        <v>345</v>
      </c>
      <c r="Q120" s="445" t="s">
        <v>248</v>
      </c>
      <c r="R120" s="36"/>
    </row>
    <row r="121" spans="2:18" s="12" customFormat="1" ht="28.5" customHeight="1" x14ac:dyDescent="0.25">
      <c r="B121" s="443"/>
      <c r="C121" s="444"/>
      <c r="D121" s="445"/>
      <c r="E121" s="445"/>
      <c r="F121" s="444"/>
      <c r="G121" s="445"/>
      <c r="H121" s="444"/>
      <c r="I121" s="446"/>
      <c r="J121" s="446"/>
      <c r="K121" s="446"/>
      <c r="L121" s="446"/>
      <c r="M121" s="452"/>
      <c r="N121" s="35" t="s">
        <v>538</v>
      </c>
      <c r="O121" s="45">
        <v>1</v>
      </c>
      <c r="P121" s="445"/>
      <c r="Q121" s="445"/>
      <c r="R121" s="36"/>
    </row>
    <row r="122" spans="2:18" s="12" customFormat="1" ht="36" customHeight="1" x14ac:dyDescent="0.25">
      <c r="B122" s="443" t="s">
        <v>542</v>
      </c>
      <c r="C122" s="444" t="s">
        <v>37</v>
      </c>
      <c r="D122" s="445" t="s">
        <v>478</v>
      </c>
      <c r="E122" s="445" t="s">
        <v>543</v>
      </c>
      <c r="F122" s="444" t="s">
        <v>37</v>
      </c>
      <c r="G122" s="445" t="s">
        <v>245</v>
      </c>
      <c r="H122" s="444" t="s">
        <v>37</v>
      </c>
      <c r="I122" s="446">
        <f>SUM(J122:M123)</f>
        <v>400000</v>
      </c>
      <c r="J122" s="446">
        <v>0</v>
      </c>
      <c r="K122" s="446">
        <v>0</v>
      </c>
      <c r="L122" s="446">
        <v>340000</v>
      </c>
      <c r="M122" s="451">
        <v>60000</v>
      </c>
      <c r="N122" s="35" t="s">
        <v>541</v>
      </c>
      <c r="O122" s="46">
        <v>1000</v>
      </c>
      <c r="P122" s="445" t="s">
        <v>519</v>
      </c>
      <c r="Q122" s="440" t="s">
        <v>248</v>
      </c>
      <c r="R122" s="36"/>
    </row>
    <row r="123" spans="2:18" s="12" customFormat="1" ht="24.75" customHeight="1" x14ac:dyDescent="0.25">
      <c r="B123" s="443"/>
      <c r="C123" s="444"/>
      <c r="D123" s="445"/>
      <c r="E123" s="445"/>
      <c r="F123" s="444"/>
      <c r="G123" s="445"/>
      <c r="H123" s="444"/>
      <c r="I123" s="446"/>
      <c r="J123" s="446"/>
      <c r="K123" s="446"/>
      <c r="L123" s="446"/>
      <c r="M123" s="452"/>
      <c r="N123" s="35" t="s">
        <v>538</v>
      </c>
      <c r="O123" s="45">
        <v>1</v>
      </c>
      <c r="P123" s="445"/>
      <c r="Q123" s="440"/>
      <c r="R123" s="36"/>
    </row>
    <row r="124" spans="2:18" s="12" customFormat="1" ht="39.75" customHeight="1" x14ac:dyDescent="0.25">
      <c r="B124" s="443" t="s">
        <v>544</v>
      </c>
      <c r="C124" s="444" t="s">
        <v>37</v>
      </c>
      <c r="D124" s="445" t="s">
        <v>545</v>
      </c>
      <c r="E124" s="445" t="s">
        <v>546</v>
      </c>
      <c r="F124" s="444" t="s">
        <v>37</v>
      </c>
      <c r="G124" s="445" t="s">
        <v>245</v>
      </c>
      <c r="H124" s="444" t="s">
        <v>37</v>
      </c>
      <c r="I124" s="446">
        <f>SUM(J124:M125)</f>
        <v>458800</v>
      </c>
      <c r="J124" s="446">
        <v>0</v>
      </c>
      <c r="K124" s="446">
        <v>0</v>
      </c>
      <c r="L124" s="446">
        <v>389980</v>
      </c>
      <c r="M124" s="451">
        <v>68820</v>
      </c>
      <c r="N124" s="35" t="s">
        <v>541</v>
      </c>
      <c r="O124" s="46">
        <v>300000</v>
      </c>
      <c r="P124" s="445" t="s">
        <v>324</v>
      </c>
      <c r="Q124" s="445" t="s">
        <v>320</v>
      </c>
      <c r="R124" s="36"/>
    </row>
    <row r="125" spans="2:18" s="12" customFormat="1" ht="28.5" customHeight="1" x14ac:dyDescent="0.25">
      <c r="B125" s="443"/>
      <c r="C125" s="444"/>
      <c r="D125" s="445"/>
      <c r="E125" s="445"/>
      <c r="F125" s="444"/>
      <c r="G125" s="445"/>
      <c r="H125" s="444"/>
      <c r="I125" s="446"/>
      <c r="J125" s="446"/>
      <c r="K125" s="446"/>
      <c r="L125" s="446"/>
      <c r="M125" s="452"/>
      <c r="N125" s="35" t="s">
        <v>538</v>
      </c>
      <c r="O125" s="45">
        <v>1</v>
      </c>
      <c r="P125" s="445"/>
      <c r="Q125" s="445"/>
      <c r="R125" s="36"/>
    </row>
    <row r="126" spans="2:18" s="12" customFormat="1" ht="39.75" customHeight="1" x14ac:dyDescent="0.25">
      <c r="B126" s="443" t="s">
        <v>547</v>
      </c>
      <c r="C126" s="444" t="s">
        <v>37</v>
      </c>
      <c r="D126" s="445" t="s">
        <v>548</v>
      </c>
      <c r="E126" s="445" t="s">
        <v>549</v>
      </c>
      <c r="F126" s="444" t="s">
        <v>37</v>
      </c>
      <c r="G126" s="445" t="s">
        <v>245</v>
      </c>
      <c r="H126" s="444" t="s">
        <v>37</v>
      </c>
      <c r="I126" s="446">
        <f>SUM(J126:M127)</f>
        <v>151800</v>
      </c>
      <c r="J126" s="446">
        <v>0</v>
      </c>
      <c r="K126" s="446">
        <v>0</v>
      </c>
      <c r="L126" s="446">
        <v>129030</v>
      </c>
      <c r="M126" s="451">
        <v>22770</v>
      </c>
      <c r="N126" s="35" t="s">
        <v>541</v>
      </c>
      <c r="O126" s="46">
        <v>10000</v>
      </c>
      <c r="P126" s="445" t="s">
        <v>568</v>
      </c>
      <c r="Q126" s="445" t="s">
        <v>248</v>
      </c>
      <c r="R126" s="36"/>
    </row>
    <row r="127" spans="2:18" s="12" customFormat="1" ht="28.5" customHeight="1" x14ac:dyDescent="0.25">
      <c r="B127" s="443"/>
      <c r="C127" s="444"/>
      <c r="D127" s="445"/>
      <c r="E127" s="445"/>
      <c r="F127" s="444"/>
      <c r="G127" s="445"/>
      <c r="H127" s="444"/>
      <c r="I127" s="446"/>
      <c r="J127" s="446"/>
      <c r="K127" s="446"/>
      <c r="L127" s="446"/>
      <c r="M127" s="452"/>
      <c r="N127" s="35" t="s">
        <v>538</v>
      </c>
      <c r="O127" s="45">
        <v>1</v>
      </c>
      <c r="P127" s="445"/>
      <c r="Q127" s="445"/>
      <c r="R127" s="36"/>
    </row>
    <row r="128" spans="2:18" s="12" customFormat="1" ht="39.75" customHeight="1" x14ac:dyDescent="0.25">
      <c r="B128" s="443" t="s">
        <v>550</v>
      </c>
      <c r="C128" s="444" t="s">
        <v>37</v>
      </c>
      <c r="D128" s="445" t="s">
        <v>277</v>
      </c>
      <c r="E128" s="445" t="s">
        <v>551</v>
      </c>
      <c r="F128" s="444" t="s">
        <v>37</v>
      </c>
      <c r="G128" s="445" t="s">
        <v>245</v>
      </c>
      <c r="H128" s="444" t="s">
        <v>37</v>
      </c>
      <c r="I128" s="446">
        <f>SUM(J128:M129)</f>
        <v>300000</v>
      </c>
      <c r="J128" s="446">
        <v>0</v>
      </c>
      <c r="K128" s="446">
        <v>0</v>
      </c>
      <c r="L128" s="446">
        <v>255000</v>
      </c>
      <c r="M128" s="451">
        <v>45000</v>
      </c>
      <c r="N128" s="35" t="s">
        <v>541</v>
      </c>
      <c r="O128" s="46">
        <v>2000</v>
      </c>
      <c r="P128" s="445" t="s">
        <v>345</v>
      </c>
      <c r="Q128" s="445" t="s">
        <v>248</v>
      </c>
      <c r="R128" s="36"/>
    </row>
    <row r="129" spans="2:18" s="12" customFormat="1" ht="41.1" customHeight="1" x14ac:dyDescent="0.25">
      <c r="B129" s="443"/>
      <c r="C129" s="444"/>
      <c r="D129" s="445"/>
      <c r="E129" s="445"/>
      <c r="F129" s="444"/>
      <c r="G129" s="445"/>
      <c r="H129" s="444"/>
      <c r="I129" s="446"/>
      <c r="J129" s="446"/>
      <c r="K129" s="446"/>
      <c r="L129" s="446"/>
      <c r="M129" s="452"/>
      <c r="N129" s="35" t="s">
        <v>538</v>
      </c>
      <c r="O129" s="45">
        <v>1</v>
      </c>
      <c r="P129" s="445"/>
      <c r="Q129" s="445"/>
      <c r="R129" s="36"/>
    </row>
    <row r="130" spans="2:18" s="12" customFormat="1" ht="39.75" customHeight="1" x14ac:dyDescent="0.25">
      <c r="B130" s="443" t="s">
        <v>552</v>
      </c>
      <c r="C130" s="444" t="s">
        <v>37</v>
      </c>
      <c r="D130" s="445" t="s">
        <v>261</v>
      </c>
      <c r="E130" s="499" t="s">
        <v>150</v>
      </c>
      <c r="F130" s="444" t="s">
        <v>37</v>
      </c>
      <c r="G130" s="445" t="s">
        <v>245</v>
      </c>
      <c r="H130" s="444" t="s">
        <v>37</v>
      </c>
      <c r="I130" s="446">
        <f>SUM(J130:M131)</f>
        <v>250000</v>
      </c>
      <c r="J130" s="446">
        <v>0</v>
      </c>
      <c r="K130" s="446">
        <v>0</v>
      </c>
      <c r="L130" s="446">
        <v>212500</v>
      </c>
      <c r="M130" s="451">
        <v>37500</v>
      </c>
      <c r="N130" s="35" t="s">
        <v>342</v>
      </c>
      <c r="O130" s="46">
        <v>2500</v>
      </c>
      <c r="P130" s="445" t="s">
        <v>568</v>
      </c>
      <c r="Q130" s="445" t="s">
        <v>363</v>
      </c>
      <c r="R130" s="36"/>
    </row>
    <row r="131" spans="2:18" s="12" customFormat="1" ht="28.5" customHeight="1" x14ac:dyDescent="0.25">
      <c r="B131" s="443"/>
      <c r="C131" s="444"/>
      <c r="D131" s="445"/>
      <c r="E131" s="499"/>
      <c r="F131" s="444"/>
      <c r="G131" s="445"/>
      <c r="H131" s="444"/>
      <c r="I131" s="446"/>
      <c r="J131" s="446"/>
      <c r="K131" s="446"/>
      <c r="L131" s="446"/>
      <c r="M131" s="452"/>
      <c r="N131" s="35" t="s">
        <v>343</v>
      </c>
      <c r="O131" s="45">
        <v>1</v>
      </c>
      <c r="P131" s="445"/>
      <c r="Q131" s="445"/>
      <c r="R131" s="36"/>
    </row>
    <row r="132" spans="2:18" s="12" customFormat="1" ht="39.75" customHeight="1" x14ac:dyDescent="0.25">
      <c r="B132" s="443" t="s">
        <v>553</v>
      </c>
      <c r="C132" s="444" t="s">
        <v>37</v>
      </c>
      <c r="D132" s="445" t="s">
        <v>478</v>
      </c>
      <c r="E132" s="499" t="s">
        <v>150</v>
      </c>
      <c r="F132" s="444" t="s">
        <v>37</v>
      </c>
      <c r="G132" s="445" t="s">
        <v>245</v>
      </c>
      <c r="H132" s="444" t="s">
        <v>37</v>
      </c>
      <c r="I132" s="446">
        <f>SUM(J132:M133)</f>
        <v>515000</v>
      </c>
      <c r="J132" s="446">
        <v>0</v>
      </c>
      <c r="K132" s="446">
        <v>0</v>
      </c>
      <c r="L132" s="446">
        <v>437750</v>
      </c>
      <c r="M132" s="451">
        <v>77250</v>
      </c>
      <c r="N132" s="35" t="s">
        <v>342</v>
      </c>
      <c r="O132" s="46">
        <v>7000</v>
      </c>
      <c r="P132" s="445" t="s">
        <v>375</v>
      </c>
      <c r="Q132" s="445" t="s">
        <v>352</v>
      </c>
      <c r="R132" s="36"/>
    </row>
    <row r="133" spans="2:18" s="12" customFormat="1" ht="28.5" customHeight="1" x14ac:dyDescent="0.25">
      <c r="B133" s="443"/>
      <c r="C133" s="444"/>
      <c r="D133" s="445"/>
      <c r="E133" s="499"/>
      <c r="F133" s="444"/>
      <c r="G133" s="445"/>
      <c r="H133" s="444"/>
      <c r="I133" s="446"/>
      <c r="J133" s="446"/>
      <c r="K133" s="446"/>
      <c r="L133" s="446"/>
      <c r="M133" s="452"/>
      <c r="N133" s="35" t="s">
        <v>343</v>
      </c>
      <c r="O133" s="45">
        <v>1</v>
      </c>
      <c r="P133" s="445"/>
      <c r="Q133" s="445"/>
      <c r="R133" s="36"/>
    </row>
    <row r="134" spans="2:18" s="12" customFormat="1" ht="39.75" customHeight="1" x14ac:dyDescent="0.25">
      <c r="B134" s="443" t="s">
        <v>554</v>
      </c>
      <c r="C134" s="444" t="s">
        <v>37</v>
      </c>
      <c r="D134" s="445" t="s">
        <v>277</v>
      </c>
      <c r="E134" s="499" t="s">
        <v>150</v>
      </c>
      <c r="F134" s="444" t="s">
        <v>37</v>
      </c>
      <c r="G134" s="445" t="s">
        <v>245</v>
      </c>
      <c r="H134" s="444" t="s">
        <v>37</v>
      </c>
      <c r="I134" s="446">
        <f>SUM(J134:M135)</f>
        <v>60000</v>
      </c>
      <c r="J134" s="446">
        <v>0</v>
      </c>
      <c r="K134" s="446">
        <v>0</v>
      </c>
      <c r="L134" s="446">
        <v>51000</v>
      </c>
      <c r="M134" s="451">
        <v>9000</v>
      </c>
      <c r="N134" s="35" t="s">
        <v>342</v>
      </c>
      <c r="O134" s="46">
        <v>29200</v>
      </c>
      <c r="P134" s="445" t="s">
        <v>279</v>
      </c>
      <c r="Q134" s="445" t="s">
        <v>345</v>
      </c>
      <c r="R134" s="36"/>
    </row>
    <row r="135" spans="2:18" s="12" customFormat="1" ht="28.5" customHeight="1" x14ac:dyDescent="0.25">
      <c r="B135" s="443"/>
      <c r="C135" s="444"/>
      <c r="D135" s="445"/>
      <c r="E135" s="499"/>
      <c r="F135" s="444"/>
      <c r="G135" s="445"/>
      <c r="H135" s="444"/>
      <c r="I135" s="446"/>
      <c r="J135" s="446"/>
      <c r="K135" s="446"/>
      <c r="L135" s="446"/>
      <c r="M135" s="452"/>
      <c r="N135" s="35" t="s">
        <v>343</v>
      </c>
      <c r="O135" s="45">
        <v>1</v>
      </c>
      <c r="P135" s="445"/>
      <c r="Q135" s="445"/>
      <c r="R135" s="36"/>
    </row>
    <row r="136" spans="2:18" s="12" customFormat="1" ht="36.75" customHeight="1" x14ac:dyDescent="0.25">
      <c r="B136" s="443" t="s">
        <v>555</v>
      </c>
      <c r="C136" s="444" t="s">
        <v>37</v>
      </c>
      <c r="D136" s="445" t="s">
        <v>261</v>
      </c>
      <c r="E136" s="499" t="s">
        <v>150</v>
      </c>
      <c r="F136" s="444" t="s">
        <v>37</v>
      </c>
      <c r="G136" s="445" t="s">
        <v>245</v>
      </c>
      <c r="H136" s="444" t="s">
        <v>37</v>
      </c>
      <c r="I136" s="446">
        <f>SUM(J136:M138)</f>
        <v>6000000</v>
      </c>
      <c r="J136" s="446">
        <v>885123.97</v>
      </c>
      <c r="K136" s="446">
        <v>0</v>
      </c>
      <c r="L136" s="446">
        <v>4214876.03</v>
      </c>
      <c r="M136" s="451">
        <v>900000</v>
      </c>
      <c r="N136" s="35" t="s">
        <v>342</v>
      </c>
      <c r="O136" s="46">
        <v>30090</v>
      </c>
      <c r="P136" s="445" t="s">
        <v>375</v>
      </c>
      <c r="Q136" s="445" t="s">
        <v>345</v>
      </c>
      <c r="R136" s="36"/>
    </row>
    <row r="137" spans="2:18" s="12" customFormat="1" ht="27" customHeight="1" x14ac:dyDescent="0.25">
      <c r="B137" s="443"/>
      <c r="C137" s="444"/>
      <c r="D137" s="445"/>
      <c r="E137" s="499"/>
      <c r="F137" s="444"/>
      <c r="G137" s="445"/>
      <c r="H137" s="444"/>
      <c r="I137" s="446"/>
      <c r="J137" s="446"/>
      <c r="K137" s="446"/>
      <c r="L137" s="446"/>
      <c r="M137" s="452"/>
      <c r="N137" s="169" t="s">
        <v>343</v>
      </c>
      <c r="O137" s="170">
        <v>1</v>
      </c>
      <c r="P137" s="445"/>
      <c r="Q137" s="445"/>
      <c r="R137" s="36"/>
    </row>
    <row r="138" spans="2:18" s="12" customFormat="1" ht="17.850000000000001" customHeight="1" x14ac:dyDescent="0.25">
      <c r="B138" s="443"/>
      <c r="C138" s="444"/>
      <c r="D138" s="445"/>
      <c r="E138" s="499"/>
      <c r="F138" s="444"/>
      <c r="G138" s="445"/>
      <c r="H138" s="444"/>
      <c r="I138" s="446"/>
      <c r="J138" s="446"/>
      <c r="K138" s="446"/>
      <c r="L138" s="446"/>
      <c r="M138" s="452"/>
      <c r="N138" s="171"/>
      <c r="O138" s="172"/>
      <c r="P138" s="445"/>
      <c r="Q138" s="445"/>
      <c r="R138" s="36"/>
    </row>
    <row r="139" spans="2:18" s="12" customFormat="1" ht="36.75" customHeight="1" x14ac:dyDescent="0.25">
      <c r="B139" s="443" t="s">
        <v>556</v>
      </c>
      <c r="C139" s="444" t="s">
        <v>37</v>
      </c>
      <c r="D139" s="445" t="s">
        <v>277</v>
      </c>
      <c r="E139" s="499" t="s">
        <v>150</v>
      </c>
      <c r="F139" s="444" t="s">
        <v>37</v>
      </c>
      <c r="G139" s="445" t="s">
        <v>245</v>
      </c>
      <c r="H139" s="444" t="s">
        <v>37</v>
      </c>
      <c r="I139" s="446">
        <f>SUM(J139:M141)</f>
        <v>6653666.1600000001</v>
      </c>
      <c r="J139" s="446">
        <v>981553.23</v>
      </c>
      <c r="K139" s="446">
        <v>0</v>
      </c>
      <c r="L139" s="446">
        <v>4674063.01</v>
      </c>
      <c r="M139" s="451">
        <v>998049.92</v>
      </c>
      <c r="N139" s="35" t="s">
        <v>342</v>
      </c>
      <c r="O139" s="46">
        <v>29200</v>
      </c>
      <c r="P139" s="445" t="s">
        <v>452</v>
      </c>
      <c r="Q139" s="445" t="s">
        <v>248</v>
      </c>
      <c r="R139" s="36"/>
    </row>
    <row r="140" spans="2:18" s="12" customFormat="1" ht="27" customHeight="1" x14ac:dyDescent="0.25">
      <c r="B140" s="443"/>
      <c r="C140" s="444"/>
      <c r="D140" s="445"/>
      <c r="E140" s="499"/>
      <c r="F140" s="444"/>
      <c r="G140" s="445"/>
      <c r="H140" s="444"/>
      <c r="I140" s="446"/>
      <c r="J140" s="446"/>
      <c r="K140" s="446"/>
      <c r="L140" s="446"/>
      <c r="M140" s="452"/>
      <c r="N140" s="35" t="s">
        <v>343</v>
      </c>
      <c r="O140" s="46">
        <v>1</v>
      </c>
      <c r="P140" s="445"/>
      <c r="Q140" s="445"/>
      <c r="R140" s="36"/>
    </row>
    <row r="141" spans="2:18" s="12" customFormat="1" ht="46.5" customHeight="1" x14ac:dyDescent="0.25">
      <c r="B141" s="443"/>
      <c r="C141" s="444"/>
      <c r="D141" s="445"/>
      <c r="E141" s="499"/>
      <c r="F141" s="444"/>
      <c r="G141" s="445"/>
      <c r="H141" s="444"/>
      <c r="I141" s="446"/>
      <c r="J141" s="446"/>
      <c r="K141" s="446"/>
      <c r="L141" s="446"/>
      <c r="M141" s="452"/>
      <c r="N141" s="35" t="s">
        <v>539</v>
      </c>
      <c r="O141" s="46">
        <v>1500</v>
      </c>
      <c r="P141" s="445"/>
      <c r="Q141" s="445"/>
      <c r="R141" s="36"/>
    </row>
    <row r="142" spans="2:18" s="12" customFormat="1" ht="39.75" customHeight="1" x14ac:dyDescent="0.25">
      <c r="B142" s="443" t="s">
        <v>557</v>
      </c>
      <c r="C142" s="444" t="s">
        <v>37</v>
      </c>
      <c r="D142" s="445" t="s">
        <v>478</v>
      </c>
      <c r="E142" s="499" t="s">
        <v>150</v>
      </c>
      <c r="F142" s="444" t="s">
        <v>37</v>
      </c>
      <c r="G142" s="445" t="s">
        <v>245</v>
      </c>
      <c r="H142" s="444" t="s">
        <v>37</v>
      </c>
      <c r="I142" s="446">
        <f>SUM(J142:M143)</f>
        <v>2500000</v>
      </c>
      <c r="J142" s="446">
        <v>0</v>
      </c>
      <c r="K142" s="446">
        <v>0</v>
      </c>
      <c r="L142" s="446">
        <v>2125000</v>
      </c>
      <c r="M142" s="451">
        <v>375000</v>
      </c>
      <c r="N142" s="35" t="s">
        <v>342</v>
      </c>
      <c r="O142" s="46">
        <v>9100</v>
      </c>
      <c r="P142" s="445" t="s">
        <v>375</v>
      </c>
      <c r="Q142" s="445" t="s">
        <v>320</v>
      </c>
      <c r="R142" s="36"/>
    </row>
    <row r="143" spans="2:18" s="12" customFormat="1" ht="28.5" customHeight="1" x14ac:dyDescent="0.25">
      <c r="B143" s="443"/>
      <c r="C143" s="444"/>
      <c r="D143" s="445"/>
      <c r="E143" s="499"/>
      <c r="F143" s="444"/>
      <c r="G143" s="445"/>
      <c r="H143" s="444"/>
      <c r="I143" s="446"/>
      <c r="J143" s="446"/>
      <c r="K143" s="446"/>
      <c r="L143" s="446"/>
      <c r="M143" s="452"/>
      <c r="N143" s="35" t="s">
        <v>343</v>
      </c>
      <c r="O143" s="45">
        <v>1</v>
      </c>
      <c r="P143" s="445"/>
      <c r="Q143" s="445"/>
      <c r="R143" s="36"/>
    </row>
    <row r="144" spans="2:18" ht="18.600000000000001" customHeight="1" x14ac:dyDescent="0.25">
      <c r="B144" s="692" t="s">
        <v>287</v>
      </c>
      <c r="C144" s="692"/>
      <c r="D144" s="692"/>
      <c r="E144" s="692"/>
      <c r="F144" s="692"/>
      <c r="G144" s="692"/>
      <c r="H144" s="692"/>
      <c r="I144" s="173">
        <f>SUM(J144:M144)</f>
        <v>72320758.700000003</v>
      </c>
      <c r="J144" s="173">
        <f>+J62+J116+J46</f>
        <v>1866677.2</v>
      </c>
      <c r="K144" s="173">
        <f>K46+K62+K116</f>
        <v>0</v>
      </c>
      <c r="L144" s="173">
        <f>L46+L62+L116</f>
        <v>49504874.560000002</v>
      </c>
      <c r="M144" s="174">
        <f>M46+M62+M116</f>
        <v>20949206.939999998</v>
      </c>
      <c r="N144" s="455"/>
      <c r="O144" s="455"/>
      <c r="P144" s="455"/>
      <c r="Q144" s="455"/>
    </row>
    <row r="145" spans="2:19" ht="59.1" customHeight="1" x14ac:dyDescent="0.25">
      <c r="B145" s="175" t="s">
        <v>379</v>
      </c>
      <c r="C145" s="491" t="s">
        <v>380</v>
      </c>
      <c r="D145" s="491"/>
      <c r="E145" s="491"/>
      <c r="F145" s="491"/>
      <c r="G145" s="491"/>
      <c r="H145" s="491"/>
      <c r="I145" s="491"/>
      <c r="J145" s="491"/>
      <c r="K145" s="491"/>
      <c r="L145" s="491"/>
      <c r="M145" s="491"/>
      <c r="N145" s="491"/>
      <c r="O145" s="491"/>
      <c r="P145" s="491"/>
      <c r="Q145" s="491"/>
    </row>
    <row r="146" spans="2:19" ht="25.5" customHeight="1" x14ac:dyDescent="0.25">
      <c r="B146" s="176"/>
      <c r="C146" s="423" t="s">
        <v>558</v>
      </c>
      <c r="D146" s="423"/>
      <c r="E146" s="423"/>
      <c r="F146" s="423"/>
      <c r="G146" s="423"/>
      <c r="H146" s="423"/>
      <c r="I146" s="423"/>
      <c r="J146" s="423"/>
      <c r="K146" s="423"/>
      <c r="L146" s="423"/>
      <c r="M146" s="423"/>
      <c r="N146" s="423"/>
      <c r="O146" s="423"/>
      <c r="P146" s="423"/>
      <c r="Q146" s="423"/>
    </row>
    <row r="147" spans="2:19" ht="25.5" customHeight="1" x14ac:dyDescent="0.25">
      <c r="B147" s="135" t="s">
        <v>559</v>
      </c>
      <c r="C147" s="423" t="s">
        <v>560</v>
      </c>
      <c r="D147" s="423"/>
      <c r="E147" s="423"/>
      <c r="F147" s="423"/>
      <c r="G147" s="423"/>
      <c r="H147" s="423"/>
      <c r="I147" s="423"/>
      <c r="J147" s="423"/>
      <c r="K147" s="423"/>
      <c r="L147" s="423"/>
      <c r="M147" s="423"/>
      <c r="N147" s="423"/>
      <c r="O147" s="423"/>
      <c r="P147" s="423"/>
      <c r="Q147" s="423"/>
    </row>
    <row r="148" spans="2:19" ht="25.5" customHeight="1" x14ac:dyDescent="0.25">
      <c r="B148" s="135" t="s">
        <v>561</v>
      </c>
      <c r="C148" s="423" t="s">
        <v>562</v>
      </c>
      <c r="D148" s="423"/>
      <c r="E148" s="423"/>
      <c r="F148" s="423"/>
      <c r="G148" s="423"/>
      <c r="H148" s="423"/>
      <c r="I148" s="423"/>
      <c r="J148" s="423"/>
      <c r="K148" s="423"/>
      <c r="L148" s="423"/>
      <c r="M148" s="423"/>
      <c r="N148" s="423"/>
      <c r="O148" s="423"/>
      <c r="P148" s="423"/>
      <c r="Q148" s="423"/>
    </row>
    <row r="149" spans="2:19" ht="25.5" customHeight="1" x14ac:dyDescent="0.25">
      <c r="B149" s="39" t="s">
        <v>571</v>
      </c>
      <c r="C149" s="423" t="s">
        <v>577</v>
      </c>
      <c r="D149" s="423"/>
      <c r="E149" s="423"/>
      <c r="F149" s="423"/>
      <c r="G149" s="423"/>
      <c r="H149" s="423"/>
      <c r="I149" s="423"/>
      <c r="J149" s="423"/>
      <c r="K149" s="423"/>
      <c r="L149" s="423"/>
      <c r="M149" s="423"/>
      <c r="N149" s="423"/>
      <c r="O149" s="423"/>
      <c r="P149" s="423"/>
      <c r="Q149" s="423"/>
    </row>
    <row r="150" spans="2:19" ht="25.5" customHeight="1" x14ac:dyDescent="0.25">
      <c r="B150" s="39" t="s">
        <v>580</v>
      </c>
      <c r="C150" s="423" t="s">
        <v>581</v>
      </c>
      <c r="D150" s="423"/>
      <c r="E150" s="423"/>
      <c r="F150" s="423"/>
      <c r="G150" s="423"/>
      <c r="H150" s="423"/>
      <c r="I150" s="423"/>
      <c r="J150" s="423"/>
      <c r="K150" s="423"/>
      <c r="L150" s="423"/>
      <c r="M150" s="423"/>
      <c r="N150" s="423"/>
      <c r="O150" s="423"/>
      <c r="P150" s="423"/>
      <c r="Q150" s="423"/>
    </row>
    <row r="151" spans="2:19" ht="25.5" customHeight="1" x14ac:dyDescent="0.25">
      <c r="B151" s="39" t="s">
        <v>582</v>
      </c>
      <c r="C151" s="423" t="s">
        <v>584</v>
      </c>
      <c r="D151" s="423"/>
      <c r="E151" s="423"/>
      <c r="F151" s="423"/>
      <c r="G151" s="423"/>
      <c r="H151" s="423"/>
      <c r="I151" s="423"/>
      <c r="J151" s="423"/>
      <c r="K151" s="423"/>
      <c r="L151" s="423"/>
      <c r="M151" s="423"/>
      <c r="N151" s="423"/>
      <c r="O151" s="423"/>
      <c r="P151" s="423"/>
      <c r="Q151" s="423"/>
    </row>
    <row r="152" spans="2:19" ht="25.5" customHeight="1" x14ac:dyDescent="0.25">
      <c r="B152" s="39" t="s">
        <v>585</v>
      </c>
      <c r="C152" s="423" t="s">
        <v>586</v>
      </c>
      <c r="D152" s="423"/>
      <c r="E152" s="423"/>
      <c r="F152" s="423"/>
      <c r="G152" s="423"/>
      <c r="H152" s="423"/>
      <c r="I152" s="423"/>
      <c r="J152" s="423"/>
      <c r="K152" s="423"/>
      <c r="L152" s="423"/>
      <c r="M152" s="423"/>
      <c r="N152" s="423"/>
      <c r="O152" s="423"/>
      <c r="P152" s="423"/>
      <c r="Q152" s="423"/>
    </row>
    <row r="153" spans="2:19" ht="25.5" customHeight="1" x14ac:dyDescent="0.25">
      <c r="B153" s="39" t="s">
        <v>587</v>
      </c>
      <c r="C153" s="423" t="s">
        <v>588</v>
      </c>
      <c r="D153" s="423"/>
      <c r="E153" s="423"/>
      <c r="F153" s="423"/>
      <c r="G153" s="423"/>
      <c r="H153" s="423"/>
      <c r="I153" s="423"/>
      <c r="J153" s="423"/>
      <c r="K153" s="423"/>
      <c r="L153" s="423"/>
      <c r="M153" s="423"/>
      <c r="N153" s="423"/>
      <c r="O153" s="423"/>
      <c r="P153" s="423"/>
      <c r="Q153" s="423"/>
    </row>
    <row r="154" spans="2:19" ht="26.45" customHeight="1" x14ac:dyDescent="0.25">
      <c r="B154" s="39" t="s">
        <v>589</v>
      </c>
      <c r="C154" s="423" t="s">
        <v>583</v>
      </c>
      <c r="D154" s="423"/>
      <c r="E154" s="423"/>
      <c r="F154" s="423"/>
      <c r="G154" s="423"/>
      <c r="H154" s="423"/>
      <c r="I154" s="423"/>
      <c r="J154" s="423"/>
      <c r="K154" s="423"/>
      <c r="L154" s="423"/>
      <c r="M154" s="423"/>
      <c r="N154" s="423"/>
      <c r="O154" s="423"/>
      <c r="P154" s="423"/>
      <c r="Q154" s="423"/>
    </row>
    <row r="155" spans="2:19" ht="37.5" customHeight="1" x14ac:dyDescent="0.25">
      <c r="B155" s="39" t="s">
        <v>601</v>
      </c>
      <c r="C155" s="423" t="s">
        <v>602</v>
      </c>
      <c r="D155" s="423"/>
      <c r="E155" s="423"/>
      <c r="F155" s="423"/>
      <c r="G155" s="423"/>
      <c r="H155" s="423"/>
      <c r="I155" s="423"/>
      <c r="J155" s="423"/>
      <c r="K155" s="423"/>
      <c r="L155" s="423"/>
      <c r="M155" s="423"/>
      <c r="N155" s="423"/>
      <c r="O155" s="423"/>
      <c r="P155" s="423"/>
      <c r="Q155" s="423"/>
    </row>
    <row r="157" spans="2:19" x14ac:dyDescent="0.25">
      <c r="B157" s="10" t="s">
        <v>294</v>
      </c>
    </row>
    <row r="158" spans="2:19" ht="15" customHeight="1" x14ac:dyDescent="0.25">
      <c r="B158" s="8" t="s">
        <v>3</v>
      </c>
      <c r="C158" s="335" t="s">
        <v>295</v>
      </c>
      <c r="D158" s="336"/>
      <c r="E158" s="337"/>
      <c r="F158" s="335" t="s">
        <v>296</v>
      </c>
      <c r="G158" s="336"/>
      <c r="H158" s="336"/>
      <c r="I158" s="336"/>
      <c r="J158" s="337"/>
      <c r="K158" s="335" t="s">
        <v>297</v>
      </c>
      <c r="L158" s="336"/>
      <c r="M158" s="336"/>
      <c r="N158" s="336"/>
      <c r="O158" s="336"/>
      <c r="P158" s="336"/>
      <c r="Q158" s="337"/>
    </row>
    <row r="159" spans="2:19" s="16" customFormat="1" ht="15" customHeight="1" x14ac:dyDescent="0.2">
      <c r="B159" s="21">
        <v>1</v>
      </c>
      <c r="C159" s="338">
        <v>2</v>
      </c>
      <c r="D159" s="339"/>
      <c r="E159" s="340"/>
      <c r="F159" s="338">
        <v>3</v>
      </c>
      <c r="G159" s="339"/>
      <c r="H159" s="339"/>
      <c r="I159" s="339"/>
      <c r="J159" s="340"/>
      <c r="K159" s="338">
        <v>4</v>
      </c>
      <c r="L159" s="339"/>
      <c r="M159" s="339"/>
      <c r="N159" s="339"/>
      <c r="O159" s="339"/>
      <c r="P159" s="339"/>
      <c r="Q159" s="340"/>
      <c r="S159" s="17"/>
    </row>
    <row r="160" spans="2:19" s="9" customFormat="1" x14ac:dyDescent="0.25">
      <c r="B160" s="11"/>
      <c r="C160" s="322" t="s">
        <v>298</v>
      </c>
      <c r="D160" s="323"/>
      <c r="E160" s="324"/>
      <c r="F160" s="381"/>
      <c r="G160" s="382"/>
      <c r="H160" s="382"/>
      <c r="I160" s="382"/>
      <c r="J160" s="383"/>
      <c r="K160" s="304"/>
      <c r="L160" s="350"/>
      <c r="M160" s="350"/>
      <c r="N160" s="350"/>
      <c r="O160" s="350"/>
      <c r="P160" s="350"/>
      <c r="Q160" s="305"/>
      <c r="S160" s="13"/>
    </row>
    <row r="163" spans="2:19" x14ac:dyDescent="0.25">
      <c r="B163" s="10" t="s">
        <v>299</v>
      </c>
    </row>
    <row r="164" spans="2:19" ht="15" customHeight="1" x14ac:dyDescent="0.25">
      <c r="B164" s="8" t="s">
        <v>3</v>
      </c>
      <c r="C164" s="335" t="s">
        <v>300</v>
      </c>
      <c r="D164" s="336"/>
      <c r="E164" s="337"/>
      <c r="F164" s="335" t="s">
        <v>296</v>
      </c>
      <c r="G164" s="336"/>
      <c r="H164" s="336"/>
      <c r="I164" s="336"/>
      <c r="J164" s="337"/>
      <c r="K164" s="335" t="s">
        <v>301</v>
      </c>
      <c r="L164" s="336"/>
      <c r="M164" s="336"/>
      <c r="N164" s="336"/>
      <c r="O164" s="336"/>
      <c r="P164" s="336"/>
      <c r="Q164" s="337"/>
    </row>
    <row r="165" spans="2:19" s="16" customFormat="1" ht="15" customHeight="1" x14ac:dyDescent="0.2">
      <c r="B165" s="21">
        <v>1</v>
      </c>
      <c r="C165" s="338">
        <v>2</v>
      </c>
      <c r="D165" s="339"/>
      <c r="E165" s="340"/>
      <c r="F165" s="338">
        <v>3</v>
      </c>
      <c r="G165" s="339"/>
      <c r="H165" s="339"/>
      <c r="I165" s="339"/>
      <c r="J165" s="340"/>
      <c r="K165" s="338">
        <v>4</v>
      </c>
      <c r="L165" s="339"/>
      <c r="M165" s="339"/>
      <c r="N165" s="339"/>
      <c r="O165" s="339"/>
      <c r="P165" s="339"/>
      <c r="Q165" s="340"/>
      <c r="S165" s="17"/>
    </row>
    <row r="166" spans="2:19" s="9" customFormat="1" x14ac:dyDescent="0.25">
      <c r="B166" s="11"/>
      <c r="C166" s="322" t="s">
        <v>298</v>
      </c>
      <c r="D166" s="323"/>
      <c r="E166" s="324"/>
      <c r="F166" s="381"/>
      <c r="G166" s="382"/>
      <c r="H166" s="382"/>
      <c r="I166" s="382"/>
      <c r="J166" s="383"/>
      <c r="K166" s="304"/>
      <c r="L166" s="350"/>
      <c r="M166" s="350"/>
      <c r="N166" s="350"/>
      <c r="O166" s="350"/>
      <c r="P166" s="350"/>
      <c r="Q166" s="305"/>
      <c r="S166" s="13"/>
    </row>
    <row r="169" spans="2:19" x14ac:dyDescent="0.25">
      <c r="B169" s="10" t="s">
        <v>302</v>
      </c>
    </row>
    <row r="170" spans="2:19" x14ac:dyDescent="0.25">
      <c r="B170" s="6" t="s">
        <v>3</v>
      </c>
      <c r="C170" s="310" t="s">
        <v>303</v>
      </c>
      <c r="D170" s="310"/>
      <c r="E170" s="310"/>
      <c r="F170" s="393" t="s">
        <v>304</v>
      </c>
      <c r="G170" s="394"/>
      <c r="H170" s="394"/>
      <c r="I170" s="394"/>
      <c r="J170" s="394"/>
      <c r="K170" s="394"/>
      <c r="L170" s="394"/>
      <c r="M170" s="394"/>
      <c r="N170" s="394"/>
      <c r="O170" s="394"/>
      <c r="P170" s="394"/>
      <c r="Q170" s="395"/>
    </row>
    <row r="171" spans="2:19" s="27" customFormat="1" ht="15" customHeight="1" x14ac:dyDescent="0.2">
      <c r="B171" s="26">
        <v>1</v>
      </c>
      <c r="C171" s="396">
        <v>2</v>
      </c>
      <c r="D171" s="396"/>
      <c r="E171" s="396"/>
      <c r="F171" s="397">
        <v>3</v>
      </c>
      <c r="G171" s="398"/>
      <c r="H171" s="398"/>
      <c r="I171" s="398"/>
      <c r="J171" s="398"/>
      <c r="K171" s="398"/>
      <c r="L171" s="398"/>
      <c r="M171" s="398"/>
      <c r="N171" s="398"/>
      <c r="O171" s="398"/>
      <c r="P171" s="398"/>
      <c r="Q171" s="399"/>
      <c r="S171" s="17"/>
    </row>
    <row r="172" spans="2:19" s="9" customFormat="1" ht="62.25" customHeight="1" x14ac:dyDescent="0.25">
      <c r="B172" s="40" t="s">
        <v>15</v>
      </c>
      <c r="C172" s="429" t="s">
        <v>563</v>
      </c>
      <c r="D172" s="429"/>
      <c r="E172" s="429"/>
      <c r="F172" s="511" t="s">
        <v>564</v>
      </c>
      <c r="G172" s="512"/>
      <c r="H172" s="512"/>
      <c r="I172" s="512"/>
      <c r="J172" s="512"/>
      <c r="K172" s="512"/>
      <c r="L172" s="512"/>
      <c r="M172" s="512"/>
      <c r="N172" s="512"/>
      <c r="O172" s="512"/>
      <c r="P172" s="512"/>
      <c r="Q172" s="513"/>
      <c r="S172" s="13"/>
    </row>
    <row r="173" spans="2:19" s="9" customFormat="1" ht="62.25" customHeight="1" x14ac:dyDescent="0.25">
      <c r="B173" s="40" t="s">
        <v>67</v>
      </c>
      <c r="C173" s="559" t="s">
        <v>565</v>
      </c>
      <c r="D173" s="560"/>
      <c r="E173" s="561"/>
      <c r="F173" s="511" t="s">
        <v>385</v>
      </c>
      <c r="G173" s="512"/>
      <c r="H173" s="512"/>
      <c r="I173" s="512"/>
      <c r="J173" s="512"/>
      <c r="K173" s="512"/>
      <c r="L173" s="512"/>
      <c r="M173" s="512"/>
      <c r="N173" s="512"/>
      <c r="O173" s="512"/>
      <c r="P173" s="512"/>
      <c r="Q173" s="513"/>
      <c r="S173" s="13"/>
    </row>
    <row r="174" spans="2:19" s="9" customFormat="1" ht="59.1" customHeight="1" x14ac:dyDescent="0.25">
      <c r="B174" s="40" t="s">
        <v>100</v>
      </c>
      <c r="C174" s="559" t="s">
        <v>566</v>
      </c>
      <c r="D174" s="560"/>
      <c r="E174" s="561"/>
      <c r="F174" s="511" t="s">
        <v>383</v>
      </c>
      <c r="G174" s="512"/>
      <c r="H174" s="512"/>
      <c r="I174" s="512"/>
      <c r="J174" s="512"/>
      <c r="K174" s="512"/>
      <c r="L174" s="512"/>
      <c r="M174" s="512"/>
      <c r="N174" s="512"/>
      <c r="O174" s="512"/>
      <c r="P174" s="512"/>
      <c r="Q174" s="513"/>
      <c r="S174" s="13"/>
    </row>
    <row r="175" spans="2:19" s="9" customFormat="1" x14ac:dyDescent="0.25">
      <c r="C175" s="28"/>
      <c r="D175" s="28"/>
      <c r="E175" s="28"/>
      <c r="F175" s="28"/>
      <c r="G175" s="28"/>
      <c r="H175" s="28"/>
      <c r="I175" s="23"/>
      <c r="J175" s="23"/>
      <c r="K175" s="23"/>
      <c r="L175" s="23"/>
      <c r="M175" s="23"/>
      <c r="N175" s="23"/>
      <c r="O175" s="23"/>
      <c r="P175" s="23"/>
      <c r="Q175" s="23"/>
      <c r="S175" s="13"/>
    </row>
    <row r="177" spans="2:19" x14ac:dyDescent="0.25">
      <c r="B177" s="10" t="s">
        <v>310</v>
      </c>
    </row>
    <row r="178" spans="2:19" x14ac:dyDescent="0.25">
      <c r="B178" s="8" t="s">
        <v>3</v>
      </c>
      <c r="C178" s="376" t="s">
        <v>311</v>
      </c>
      <c r="D178" s="376"/>
      <c r="E178" s="376"/>
      <c r="F178" s="376"/>
      <c r="G178" s="376"/>
      <c r="H178" s="376"/>
      <c r="I178" s="376"/>
      <c r="J178" s="376"/>
      <c r="K178" s="376"/>
      <c r="L178" s="376"/>
      <c r="M178" s="376"/>
      <c r="N178" s="376"/>
      <c r="O178" s="376"/>
      <c r="P178" s="376"/>
      <c r="Q178" s="376"/>
    </row>
    <row r="179" spans="2:19" s="16" customFormat="1" ht="12" x14ac:dyDescent="0.2">
      <c r="B179" s="26">
        <v>1</v>
      </c>
      <c r="C179" s="377">
        <v>2</v>
      </c>
      <c r="D179" s="377"/>
      <c r="E179" s="377"/>
      <c r="F179" s="377"/>
      <c r="G179" s="377"/>
      <c r="H179" s="377"/>
      <c r="I179" s="377"/>
      <c r="J179" s="377"/>
      <c r="K179" s="377"/>
      <c r="L179" s="377"/>
      <c r="M179" s="377"/>
      <c r="N179" s="377"/>
      <c r="O179" s="377"/>
      <c r="P179" s="377"/>
      <c r="Q179" s="377"/>
      <c r="S179" s="17"/>
    </row>
    <row r="180" spans="2:19" s="9" customFormat="1" ht="59.1" customHeight="1" x14ac:dyDescent="0.25">
      <c r="B180" s="40" t="s">
        <v>15</v>
      </c>
      <c r="C180" s="429" t="s">
        <v>312</v>
      </c>
      <c r="D180" s="429"/>
      <c r="E180" s="429"/>
      <c r="F180" s="429"/>
      <c r="G180" s="429"/>
      <c r="H180" s="429"/>
      <c r="I180" s="429"/>
      <c r="J180" s="429"/>
      <c r="K180" s="429"/>
      <c r="L180" s="429"/>
      <c r="M180" s="429"/>
      <c r="N180" s="429"/>
      <c r="O180" s="429"/>
      <c r="P180" s="429"/>
      <c r="Q180" s="429"/>
      <c r="S180" s="13"/>
    </row>
    <row r="182" spans="2:19" x14ac:dyDescent="0.25">
      <c r="J182" s="177"/>
      <c r="K182" s="177"/>
    </row>
  </sheetData>
  <mergeCells count="509">
    <mergeCell ref="B111:B115"/>
    <mergeCell ref="C111:C115"/>
    <mergeCell ref="D111:D115"/>
    <mergeCell ref="E111:E115"/>
    <mergeCell ref="F111:F115"/>
    <mergeCell ref="G111:G115"/>
    <mergeCell ref="H111:H115"/>
    <mergeCell ref="I111:I115"/>
    <mergeCell ref="J111:J115"/>
    <mergeCell ref="G100:G101"/>
    <mergeCell ref="H100:H101"/>
    <mergeCell ref="I100:I101"/>
    <mergeCell ref="J100:J101"/>
    <mergeCell ref="G95:G99"/>
    <mergeCell ref="H95:H99"/>
    <mergeCell ref="I95:I99"/>
    <mergeCell ref="J95:J99"/>
    <mergeCell ref="B95:B99"/>
    <mergeCell ref="C95:C99"/>
    <mergeCell ref="D95:D99"/>
    <mergeCell ref="E95:E99"/>
    <mergeCell ref="F95:F99"/>
    <mergeCell ref="B100:B101"/>
    <mergeCell ref="C100:C101"/>
    <mergeCell ref="D100:D101"/>
    <mergeCell ref="E100:E101"/>
    <mergeCell ref="F100:F101"/>
    <mergeCell ref="B2:Q2"/>
    <mergeCell ref="B3:Q3"/>
    <mergeCell ref="B5:Q5"/>
    <mergeCell ref="B6:Q6"/>
    <mergeCell ref="B9:B10"/>
    <mergeCell ref="C9:D10"/>
    <mergeCell ref="E9:J10"/>
    <mergeCell ref="K9:M10"/>
    <mergeCell ref="N9:Q9"/>
    <mergeCell ref="O10:Q10"/>
    <mergeCell ref="C13:D13"/>
    <mergeCell ref="E13:J13"/>
    <mergeCell ref="K13:M13"/>
    <mergeCell ref="C14:D14"/>
    <mergeCell ref="E14:J14"/>
    <mergeCell ref="K14:M14"/>
    <mergeCell ref="O11:Q11"/>
    <mergeCell ref="C12:D12"/>
    <mergeCell ref="E12:J12"/>
    <mergeCell ref="K12:M12"/>
    <mergeCell ref="O12:Q12"/>
    <mergeCell ref="C11:D11"/>
    <mergeCell ref="E11:J11"/>
    <mergeCell ref="K11:M11"/>
    <mergeCell ref="O13:Q13"/>
    <mergeCell ref="O14:Q14"/>
    <mergeCell ref="J25:M25"/>
    <mergeCell ref="C16:Q16"/>
    <mergeCell ref="C15:D15"/>
    <mergeCell ref="E15:J15"/>
    <mergeCell ref="K15:M15"/>
    <mergeCell ref="B18:Q18"/>
    <mergeCell ref="B19:I19"/>
    <mergeCell ref="J19:M19"/>
    <mergeCell ref="B20:I20"/>
    <mergeCell ref="J20:M20"/>
    <mergeCell ref="B21:I21"/>
    <mergeCell ref="J21:M21"/>
    <mergeCell ref="B22:I22"/>
    <mergeCell ref="J22:M22"/>
    <mergeCell ref="B23:I23"/>
    <mergeCell ref="J23:M23"/>
    <mergeCell ref="B24:I24"/>
    <mergeCell ref="J24:M24"/>
    <mergeCell ref="O15:Q15"/>
    <mergeCell ref="P42:P44"/>
    <mergeCell ref="Q42:Q44"/>
    <mergeCell ref="I43:I44"/>
    <mergeCell ref="J43:L43"/>
    <mergeCell ref="M43:M44"/>
    <mergeCell ref="N43:N44"/>
    <mergeCell ref="B42:B44"/>
    <mergeCell ref="C42:C44"/>
    <mergeCell ref="D42:D44"/>
    <mergeCell ref="E42:E44"/>
    <mergeCell ref="F42:F44"/>
    <mergeCell ref="O43:O44"/>
    <mergeCell ref="G42:G44"/>
    <mergeCell ref="H42:H44"/>
    <mergeCell ref="I42:M42"/>
    <mergeCell ref="N42:O42"/>
    <mergeCell ref="P46:P49"/>
    <mergeCell ref="Q46:Q49"/>
    <mergeCell ref="B51:B53"/>
    <mergeCell ref="C51:C53"/>
    <mergeCell ref="D51:D53"/>
    <mergeCell ref="E51:E53"/>
    <mergeCell ref="F51:F53"/>
    <mergeCell ref="M51:M53"/>
    <mergeCell ref="P51:P53"/>
    <mergeCell ref="Q51:Q53"/>
    <mergeCell ref="I51:I53"/>
    <mergeCell ref="J51:J53"/>
    <mergeCell ref="K51:K53"/>
    <mergeCell ref="L51:L53"/>
    <mergeCell ref="B46:B49"/>
    <mergeCell ref="C46:C49"/>
    <mergeCell ref="D46:D49"/>
    <mergeCell ref="E46:E49"/>
    <mergeCell ref="F46:F49"/>
    <mergeCell ref="G46:G49"/>
    <mergeCell ref="H46:H49"/>
    <mergeCell ref="I46:I49"/>
    <mergeCell ref="J46:J49"/>
    <mergeCell ref="E54:E55"/>
    <mergeCell ref="F54:F55"/>
    <mergeCell ref="G54:G55"/>
    <mergeCell ref="H54:H55"/>
    <mergeCell ref="G51:G53"/>
    <mergeCell ref="H51:H53"/>
    <mergeCell ref="K46:K49"/>
    <mergeCell ref="L46:L49"/>
    <mergeCell ref="M46:M49"/>
    <mergeCell ref="Q54:Q55"/>
    <mergeCell ref="B56:B57"/>
    <mergeCell ref="C56:C57"/>
    <mergeCell ref="D56:D57"/>
    <mergeCell ref="E56:E57"/>
    <mergeCell ref="F56:F57"/>
    <mergeCell ref="G56:G57"/>
    <mergeCell ref="H56:H57"/>
    <mergeCell ref="I56:I57"/>
    <mergeCell ref="J56:J57"/>
    <mergeCell ref="I54:I55"/>
    <mergeCell ref="J54:J55"/>
    <mergeCell ref="K54:K55"/>
    <mergeCell ref="L54:L55"/>
    <mergeCell ref="M54:M55"/>
    <mergeCell ref="P54:P55"/>
    <mergeCell ref="K56:K57"/>
    <mergeCell ref="L56:L57"/>
    <mergeCell ref="M56:M57"/>
    <mergeCell ref="P56:P57"/>
    <mergeCell ref="Q56:Q57"/>
    <mergeCell ref="B54:B55"/>
    <mergeCell ref="C54:C55"/>
    <mergeCell ref="D54:D55"/>
    <mergeCell ref="B62:B66"/>
    <mergeCell ref="C62:C66"/>
    <mergeCell ref="D62:D66"/>
    <mergeCell ref="E62:E66"/>
    <mergeCell ref="F62:F66"/>
    <mergeCell ref="M62:M66"/>
    <mergeCell ref="P62:P66"/>
    <mergeCell ref="G62:G66"/>
    <mergeCell ref="H62:H66"/>
    <mergeCell ref="I62:I66"/>
    <mergeCell ref="J62:J66"/>
    <mergeCell ref="K62:K66"/>
    <mergeCell ref="L62:L66"/>
    <mergeCell ref="J120:J121"/>
    <mergeCell ref="H116:H118"/>
    <mergeCell ref="I116:I118"/>
    <mergeCell ref="J116:J118"/>
    <mergeCell ref="K116:K118"/>
    <mergeCell ref="L116:L118"/>
    <mergeCell ref="M116:M118"/>
    <mergeCell ref="E120:E121"/>
    <mergeCell ref="F120:F121"/>
    <mergeCell ref="F116:F118"/>
    <mergeCell ref="G116:G118"/>
    <mergeCell ref="M122:M123"/>
    <mergeCell ref="P122:P123"/>
    <mergeCell ref="Q122:Q123"/>
    <mergeCell ref="I122:I123"/>
    <mergeCell ref="J122:J123"/>
    <mergeCell ref="K122:K123"/>
    <mergeCell ref="L122:L123"/>
    <mergeCell ref="B90:B94"/>
    <mergeCell ref="C90:C94"/>
    <mergeCell ref="D90:D94"/>
    <mergeCell ref="E90:E94"/>
    <mergeCell ref="F90:F94"/>
    <mergeCell ref="G90:G94"/>
    <mergeCell ref="H90:H94"/>
    <mergeCell ref="I90:I94"/>
    <mergeCell ref="J90:J94"/>
    <mergeCell ref="C116:C118"/>
    <mergeCell ref="D116:D118"/>
    <mergeCell ref="E116:E118"/>
    <mergeCell ref="K120:K121"/>
    <mergeCell ref="L120:L121"/>
    <mergeCell ref="M120:M121"/>
    <mergeCell ref="P120:P121"/>
    <mergeCell ref="I120:I121"/>
    <mergeCell ref="P124:P125"/>
    <mergeCell ref="Q116:Q118"/>
    <mergeCell ref="B120:B121"/>
    <mergeCell ref="C120:C121"/>
    <mergeCell ref="D120:D121"/>
    <mergeCell ref="P116:P118"/>
    <mergeCell ref="B116:B118"/>
    <mergeCell ref="G120:G121"/>
    <mergeCell ref="H120:H121"/>
    <mergeCell ref="B124:B125"/>
    <mergeCell ref="C124:C125"/>
    <mergeCell ref="D124:D125"/>
    <mergeCell ref="E124:E125"/>
    <mergeCell ref="F124:F125"/>
    <mergeCell ref="G124:G125"/>
    <mergeCell ref="H124:H125"/>
    <mergeCell ref="G122:G123"/>
    <mergeCell ref="H122:H123"/>
    <mergeCell ref="Q120:Q121"/>
    <mergeCell ref="B122:B123"/>
    <mergeCell ref="C122:C123"/>
    <mergeCell ref="D122:D123"/>
    <mergeCell ref="E122:E123"/>
    <mergeCell ref="F122:F123"/>
    <mergeCell ref="H126:H127"/>
    <mergeCell ref="I126:I127"/>
    <mergeCell ref="J126:J127"/>
    <mergeCell ref="I124:I125"/>
    <mergeCell ref="J124:J125"/>
    <mergeCell ref="K124:K125"/>
    <mergeCell ref="L124:L125"/>
    <mergeCell ref="M124:M125"/>
    <mergeCell ref="M126:M127"/>
    <mergeCell ref="B144:H144"/>
    <mergeCell ref="N144:Q144"/>
    <mergeCell ref="C145:Q145"/>
    <mergeCell ref="I132:I133"/>
    <mergeCell ref="J132:J133"/>
    <mergeCell ref="K132:K133"/>
    <mergeCell ref="L132:L133"/>
    <mergeCell ref="G136:G138"/>
    <mergeCell ref="H136:H138"/>
    <mergeCell ref="I136:I138"/>
    <mergeCell ref="J136:J138"/>
    <mergeCell ref="K136:K138"/>
    <mergeCell ref="L136:L138"/>
    <mergeCell ref="Q132:Q133"/>
    <mergeCell ref="D132:D133"/>
    <mergeCell ref="E132:E133"/>
    <mergeCell ref="F132:F133"/>
    <mergeCell ref="G132:G133"/>
    <mergeCell ref="H132:H133"/>
    <mergeCell ref="B132:B133"/>
    <mergeCell ref="C132:C133"/>
    <mergeCell ref="Q134:Q135"/>
    <mergeCell ref="B139:B141"/>
    <mergeCell ref="C139:C141"/>
    <mergeCell ref="F166:J166"/>
    <mergeCell ref="K166:Q166"/>
    <mergeCell ref="C160:E160"/>
    <mergeCell ref="F160:J160"/>
    <mergeCell ref="K160:Q160"/>
    <mergeCell ref="C164:E164"/>
    <mergeCell ref="F164:J164"/>
    <mergeCell ref="K164:Q164"/>
    <mergeCell ref="C146:Q146"/>
    <mergeCell ref="C158:E158"/>
    <mergeCell ref="F158:J158"/>
    <mergeCell ref="K158:Q158"/>
    <mergeCell ref="C159:E159"/>
    <mergeCell ref="F159:J159"/>
    <mergeCell ref="K159:Q159"/>
    <mergeCell ref="C148:Q148"/>
    <mergeCell ref="C149:Q149"/>
    <mergeCell ref="C152:Q152"/>
    <mergeCell ref="C150:Q150"/>
    <mergeCell ref="C154:Q154"/>
    <mergeCell ref="C153:Q153"/>
    <mergeCell ref="C151:Q151"/>
    <mergeCell ref="C155:Q155"/>
    <mergeCell ref="C147:Q147"/>
    <mergeCell ref="C178:Q178"/>
    <mergeCell ref="C179:Q179"/>
    <mergeCell ref="C180:Q180"/>
    <mergeCell ref="B58:B59"/>
    <mergeCell ref="C58:C59"/>
    <mergeCell ref="D58:D59"/>
    <mergeCell ref="E58:E59"/>
    <mergeCell ref="F58:F59"/>
    <mergeCell ref="G58:G59"/>
    <mergeCell ref="H58:H59"/>
    <mergeCell ref="C173:E173"/>
    <mergeCell ref="F173:Q173"/>
    <mergeCell ref="C174:E174"/>
    <mergeCell ref="F174:Q174"/>
    <mergeCell ref="C170:E170"/>
    <mergeCell ref="F170:Q170"/>
    <mergeCell ref="C171:E171"/>
    <mergeCell ref="F171:Q171"/>
    <mergeCell ref="C172:E172"/>
    <mergeCell ref="F172:Q172"/>
    <mergeCell ref="C165:E165"/>
    <mergeCell ref="F165:J165"/>
    <mergeCell ref="K165:Q165"/>
    <mergeCell ref="C166:E166"/>
    <mergeCell ref="I58:I59"/>
    <mergeCell ref="J58:J59"/>
    <mergeCell ref="K58:K59"/>
    <mergeCell ref="L58:L59"/>
    <mergeCell ref="M58:M59"/>
    <mergeCell ref="P58:P59"/>
    <mergeCell ref="K60:K61"/>
    <mergeCell ref="L60:L61"/>
    <mergeCell ref="M60:M61"/>
    <mergeCell ref="P60:P61"/>
    <mergeCell ref="B60:B61"/>
    <mergeCell ref="C60:C61"/>
    <mergeCell ref="D60:D61"/>
    <mergeCell ref="E60:E61"/>
    <mergeCell ref="F60:F61"/>
    <mergeCell ref="G60:G61"/>
    <mergeCell ref="H60:H61"/>
    <mergeCell ref="I60:I61"/>
    <mergeCell ref="J60:J61"/>
    <mergeCell ref="P79:P81"/>
    <mergeCell ref="K82:K84"/>
    <mergeCell ref="L82:L84"/>
    <mergeCell ref="M82:M84"/>
    <mergeCell ref="P82:P84"/>
    <mergeCell ref="Q82:Q84"/>
    <mergeCell ref="Q79:Q81"/>
    <mergeCell ref="K126:K127"/>
    <mergeCell ref="Q58:Q59"/>
    <mergeCell ref="Q60:Q61"/>
    <mergeCell ref="Q124:Q125"/>
    <mergeCell ref="L95:L99"/>
    <mergeCell ref="M95:M99"/>
    <mergeCell ref="P95:P99"/>
    <mergeCell ref="Q95:Q99"/>
    <mergeCell ref="K100:K101"/>
    <mergeCell ref="L100:L101"/>
    <mergeCell ref="M100:M101"/>
    <mergeCell ref="P100:P101"/>
    <mergeCell ref="Q100:Q101"/>
    <mergeCell ref="K111:K115"/>
    <mergeCell ref="L111:L115"/>
    <mergeCell ref="M111:M115"/>
    <mergeCell ref="P111:P115"/>
    <mergeCell ref="Q62:Q66"/>
    <mergeCell ref="Q130:Q131"/>
    <mergeCell ref="I130:I131"/>
    <mergeCell ref="J130:J131"/>
    <mergeCell ref="K130:K131"/>
    <mergeCell ref="L130:L131"/>
    <mergeCell ref="M130:M131"/>
    <mergeCell ref="P130:P131"/>
    <mergeCell ref="G130:G131"/>
    <mergeCell ref="H130:H131"/>
    <mergeCell ref="M128:M129"/>
    <mergeCell ref="P128:P129"/>
    <mergeCell ref="Q128:Q129"/>
    <mergeCell ref="K79:K81"/>
    <mergeCell ref="L79:L81"/>
    <mergeCell ref="M79:M81"/>
    <mergeCell ref="Q126:Q127"/>
    <mergeCell ref="K90:K94"/>
    <mergeCell ref="L90:L94"/>
    <mergeCell ref="M90:M94"/>
    <mergeCell ref="P90:P94"/>
    <mergeCell ref="Q90:Q94"/>
    <mergeCell ref="K95:K99"/>
    <mergeCell ref="K105:K109"/>
    <mergeCell ref="D139:D141"/>
    <mergeCell ref="E139:E141"/>
    <mergeCell ref="F139:F141"/>
    <mergeCell ref="G139:G141"/>
    <mergeCell ref="H139:H141"/>
    <mergeCell ref="I139:I141"/>
    <mergeCell ref="J139:J141"/>
    <mergeCell ref="I134:I135"/>
    <mergeCell ref="J134:J135"/>
    <mergeCell ref="E134:E135"/>
    <mergeCell ref="F134:F135"/>
    <mergeCell ref="K134:K135"/>
    <mergeCell ref="L134:L135"/>
    <mergeCell ref="M134:M135"/>
    <mergeCell ref="P134:P135"/>
    <mergeCell ref="M136:M138"/>
    <mergeCell ref="B136:B138"/>
    <mergeCell ref="C136:C138"/>
    <mergeCell ref="D136:D138"/>
    <mergeCell ref="E136:E138"/>
    <mergeCell ref="F136:F138"/>
    <mergeCell ref="C134:C135"/>
    <mergeCell ref="D134:D135"/>
    <mergeCell ref="B134:B135"/>
    <mergeCell ref="L105:L109"/>
    <mergeCell ref="M105:M109"/>
    <mergeCell ref="P105:P109"/>
    <mergeCell ref="Q105:Q109"/>
    <mergeCell ref="Q111:Q115"/>
    <mergeCell ref="B82:B84"/>
    <mergeCell ref="C82:C84"/>
    <mergeCell ref="D82:D84"/>
    <mergeCell ref="E82:E84"/>
    <mergeCell ref="F82:F84"/>
    <mergeCell ref="G82:G84"/>
    <mergeCell ref="K85:K89"/>
    <mergeCell ref="L85:L89"/>
    <mergeCell ref="M85:M89"/>
    <mergeCell ref="P85:P89"/>
    <mergeCell ref="Q85:Q89"/>
    <mergeCell ref="B85:B89"/>
    <mergeCell ref="C85:C89"/>
    <mergeCell ref="D85:D89"/>
    <mergeCell ref="E85:E89"/>
    <mergeCell ref="F85:F89"/>
    <mergeCell ref="G85:G89"/>
    <mergeCell ref="H85:H89"/>
    <mergeCell ref="I85:I89"/>
    <mergeCell ref="H82:H84"/>
    <mergeCell ref="I82:I84"/>
    <mergeCell ref="J82:J84"/>
    <mergeCell ref="B79:B81"/>
    <mergeCell ref="C79:C81"/>
    <mergeCell ref="D79:D81"/>
    <mergeCell ref="E79:E81"/>
    <mergeCell ref="F79:F81"/>
    <mergeCell ref="G79:G81"/>
    <mergeCell ref="H79:H81"/>
    <mergeCell ref="I79:I81"/>
    <mergeCell ref="J79:J81"/>
    <mergeCell ref="B26:I26"/>
    <mergeCell ref="J26:M26"/>
    <mergeCell ref="B27:I27"/>
    <mergeCell ref="J27:M27"/>
    <mergeCell ref="B28:I28"/>
    <mergeCell ref="J28:M28"/>
    <mergeCell ref="B29:I29"/>
    <mergeCell ref="J29:M29"/>
    <mergeCell ref="B30:I30"/>
    <mergeCell ref="J30:M30"/>
    <mergeCell ref="B36:I36"/>
    <mergeCell ref="J36:M36"/>
    <mergeCell ref="B37:I37"/>
    <mergeCell ref="J37:M37"/>
    <mergeCell ref="B38:I38"/>
    <mergeCell ref="J38:M38"/>
    <mergeCell ref="B31:I31"/>
    <mergeCell ref="J31:M31"/>
    <mergeCell ref="B32:I32"/>
    <mergeCell ref="J32:M32"/>
    <mergeCell ref="B33:I33"/>
    <mergeCell ref="J33:M33"/>
    <mergeCell ref="B34:I34"/>
    <mergeCell ref="J34:M34"/>
    <mergeCell ref="B35:I35"/>
    <mergeCell ref="J35:M35"/>
    <mergeCell ref="J85:J89"/>
    <mergeCell ref="B142:B143"/>
    <mergeCell ref="C142:C143"/>
    <mergeCell ref="D142:D143"/>
    <mergeCell ref="E142:E143"/>
    <mergeCell ref="F142:F143"/>
    <mergeCell ref="M142:M143"/>
    <mergeCell ref="P142:P143"/>
    <mergeCell ref="Q142:Q143"/>
    <mergeCell ref="G142:G143"/>
    <mergeCell ref="G134:G135"/>
    <mergeCell ref="H134:H135"/>
    <mergeCell ref="M132:M133"/>
    <mergeCell ref="P136:P138"/>
    <mergeCell ref="B105:B109"/>
    <mergeCell ref="C105:C109"/>
    <mergeCell ref="D105:D109"/>
    <mergeCell ref="E105:E109"/>
    <mergeCell ref="F105:F109"/>
    <mergeCell ref="G105:G109"/>
    <mergeCell ref="H105:H109"/>
    <mergeCell ref="I105:I109"/>
    <mergeCell ref="J105:J109"/>
    <mergeCell ref="L126:L127"/>
    <mergeCell ref="P126:P127"/>
    <mergeCell ref="P132:P133"/>
    <mergeCell ref="I128:I129"/>
    <mergeCell ref="J128:J129"/>
    <mergeCell ref="K128:K129"/>
    <mergeCell ref="L128:L129"/>
    <mergeCell ref="B128:B129"/>
    <mergeCell ref="C128:C129"/>
    <mergeCell ref="D128:D129"/>
    <mergeCell ref="E128:E129"/>
    <mergeCell ref="F128:F129"/>
    <mergeCell ref="F130:F131"/>
    <mergeCell ref="G128:G129"/>
    <mergeCell ref="H128:H129"/>
    <mergeCell ref="B130:B131"/>
    <mergeCell ref="C130:C131"/>
    <mergeCell ref="D130:D131"/>
    <mergeCell ref="E130:E131"/>
    <mergeCell ref="B126:B127"/>
    <mergeCell ref="C126:C127"/>
    <mergeCell ref="D126:D127"/>
    <mergeCell ref="E126:E127"/>
    <mergeCell ref="F126:F127"/>
    <mergeCell ref="G126:G127"/>
    <mergeCell ref="Q136:Q138"/>
    <mergeCell ref="K139:K141"/>
    <mergeCell ref="L139:L141"/>
    <mergeCell ref="M139:M141"/>
    <mergeCell ref="P139:P141"/>
    <mergeCell ref="Q139:Q141"/>
    <mergeCell ref="H142:H143"/>
    <mergeCell ref="I142:I143"/>
    <mergeCell ref="J142:J143"/>
    <mergeCell ref="K142:K143"/>
    <mergeCell ref="L142:L143"/>
  </mergeCell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DE3B-FD23-4198-ACEB-0ECFB366D14B}">
  <sheetPr>
    <tabColor rgb="FFFF0000"/>
    <pageSetUpPr fitToPage="1"/>
  </sheetPr>
  <dimension ref="B2:S84"/>
  <sheetViews>
    <sheetView topLeftCell="A40" zoomScale="80" zoomScaleNormal="80" workbookViewId="0">
      <selection activeCell="B56" sqref="B56:B59"/>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1" style="1" customWidth="1"/>
    <col min="8" max="8" width="10.5703125" style="1" customWidth="1"/>
    <col min="9" max="9" width="11.5703125" style="4" customWidth="1"/>
    <col min="10" max="10" width="9.140625" style="4"/>
    <col min="11" max="11" width="11.5703125" style="4" customWidth="1"/>
    <col min="12" max="12" width="11.28515625" style="4" customWidth="1"/>
    <col min="13" max="13" width="10.42578125" style="4" customWidth="1"/>
    <col min="14" max="14" width="46.7109375" style="1" customWidth="1"/>
    <col min="15" max="15" width="10.5703125" style="3" customWidth="1"/>
    <col min="16" max="16" width="12.5703125" style="1" customWidth="1"/>
    <col min="17" max="17" width="13.28515625" style="1" customWidth="1"/>
    <col min="18" max="18" width="11.7109375" bestFit="1" customWidth="1"/>
    <col min="19" max="19" width="9.140625" style="12"/>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9" t="s">
        <v>668</v>
      </c>
      <c r="C5" s="309"/>
      <c r="D5" s="309"/>
      <c r="E5" s="309"/>
      <c r="F5" s="309"/>
      <c r="G5" s="309"/>
      <c r="H5" s="309"/>
      <c r="I5" s="309"/>
      <c r="J5" s="309"/>
      <c r="K5" s="309"/>
      <c r="L5" s="309"/>
      <c r="M5" s="309"/>
      <c r="N5" s="309"/>
      <c r="O5" s="309"/>
      <c r="P5" s="309"/>
      <c r="Q5" s="309"/>
    </row>
    <row r="6" spans="2:19" x14ac:dyDescent="0.25">
      <c r="B6" s="309" t="s">
        <v>630</v>
      </c>
      <c r="C6" s="309"/>
      <c r="D6" s="309"/>
      <c r="E6" s="309"/>
      <c r="F6" s="309"/>
      <c r="G6" s="309"/>
      <c r="H6" s="309"/>
      <c r="I6" s="309"/>
      <c r="J6" s="309"/>
      <c r="K6" s="309"/>
      <c r="L6" s="309"/>
      <c r="M6" s="309"/>
      <c r="N6" s="309"/>
      <c r="O6" s="309"/>
      <c r="P6" s="309"/>
      <c r="Q6" s="309"/>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683</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647</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51" customHeight="1" x14ac:dyDescent="0.25">
      <c r="B12" s="289" t="s">
        <v>196</v>
      </c>
      <c r="C12" s="330" t="s">
        <v>631</v>
      </c>
      <c r="D12" s="332"/>
      <c r="E12" s="590" t="s">
        <v>628</v>
      </c>
      <c r="F12" s="590"/>
      <c r="G12" s="590"/>
      <c r="H12" s="590"/>
      <c r="I12" s="590"/>
      <c r="J12" s="590"/>
      <c r="K12" s="592">
        <v>0</v>
      </c>
      <c r="L12" s="592"/>
      <c r="M12" s="592"/>
      <c r="N12" s="290" t="s">
        <v>37</v>
      </c>
      <c r="O12" s="713">
        <f>O42</f>
        <v>2725</v>
      </c>
      <c r="P12" s="714"/>
      <c r="Q12" s="715"/>
    </row>
    <row r="14" spans="2:19" x14ac:dyDescent="0.25">
      <c r="B14" s="333" t="s">
        <v>203</v>
      </c>
      <c r="C14" s="333"/>
      <c r="D14" s="333"/>
      <c r="E14" s="333"/>
      <c r="F14" s="333"/>
      <c r="G14" s="333"/>
      <c r="H14" s="333"/>
      <c r="I14" s="333"/>
      <c r="J14" s="333"/>
      <c r="K14" s="333"/>
      <c r="L14" s="333"/>
      <c r="M14" s="333"/>
      <c r="N14" s="334"/>
      <c r="O14" s="334"/>
      <c r="P14" s="334"/>
      <c r="Q14" s="334"/>
    </row>
    <row r="15" spans="2:19" x14ac:dyDescent="0.25">
      <c r="B15" s="335" t="s">
        <v>204</v>
      </c>
      <c r="C15" s="336"/>
      <c r="D15" s="336"/>
      <c r="E15" s="336"/>
      <c r="F15" s="336"/>
      <c r="G15" s="336"/>
      <c r="H15" s="336"/>
      <c r="I15" s="337"/>
      <c r="J15" s="335" t="s">
        <v>205</v>
      </c>
      <c r="K15" s="336"/>
      <c r="L15" s="336"/>
      <c r="M15" s="337"/>
      <c r="N15" s="59"/>
      <c r="O15" s="10"/>
      <c r="P15" s="10"/>
      <c r="Q15" s="10"/>
    </row>
    <row r="16" spans="2:19" s="16" customFormat="1" ht="14.25" customHeight="1" x14ac:dyDescent="0.2">
      <c r="B16" s="338">
        <v>1</v>
      </c>
      <c r="C16" s="339"/>
      <c r="D16" s="339"/>
      <c r="E16" s="339"/>
      <c r="F16" s="339"/>
      <c r="G16" s="339"/>
      <c r="H16" s="339"/>
      <c r="I16" s="339"/>
      <c r="J16" s="338">
        <v>2</v>
      </c>
      <c r="K16" s="339"/>
      <c r="L16" s="339"/>
      <c r="M16" s="340"/>
      <c r="N16" s="60"/>
      <c r="O16" s="64"/>
      <c r="P16" s="64"/>
      <c r="Q16" s="64"/>
      <c r="S16" s="17"/>
    </row>
    <row r="17" spans="2:18" x14ac:dyDescent="0.25">
      <c r="B17" s="316" t="s">
        <v>206</v>
      </c>
      <c r="C17" s="317"/>
      <c r="D17" s="317"/>
      <c r="E17" s="317"/>
      <c r="F17" s="317"/>
      <c r="G17" s="317"/>
      <c r="H17" s="317"/>
      <c r="I17" s="318"/>
      <c r="J17" s="319">
        <f>+J18+J21+J24</f>
        <v>3643530</v>
      </c>
      <c r="K17" s="586"/>
      <c r="L17" s="586"/>
      <c r="M17" s="587"/>
      <c r="N17" s="55"/>
    </row>
    <row r="18" spans="2:18" x14ac:dyDescent="0.25">
      <c r="B18" s="316" t="s">
        <v>207</v>
      </c>
      <c r="C18" s="317"/>
      <c r="D18" s="317"/>
      <c r="E18" s="317"/>
      <c r="F18" s="317"/>
      <c r="G18" s="317"/>
      <c r="H18" s="317"/>
      <c r="I18" s="318"/>
      <c r="J18" s="319">
        <f>+J19</f>
        <v>0</v>
      </c>
      <c r="K18" s="320"/>
      <c r="L18" s="320"/>
      <c r="M18" s="321"/>
      <c r="N18" s="57"/>
      <c r="O18" s="61"/>
      <c r="P18" s="61"/>
      <c r="Q18" s="61"/>
    </row>
    <row r="19" spans="2:18" x14ac:dyDescent="0.25">
      <c r="B19" s="322" t="s">
        <v>208</v>
      </c>
      <c r="C19" s="323"/>
      <c r="D19" s="323"/>
      <c r="E19" s="323"/>
      <c r="F19" s="323"/>
      <c r="G19" s="323"/>
      <c r="H19" s="323"/>
      <c r="I19" s="324"/>
      <c r="J19" s="578">
        <f>+J60</f>
        <v>0</v>
      </c>
      <c r="K19" s="579"/>
      <c r="L19" s="579"/>
      <c r="M19" s="580"/>
      <c r="N19" s="57"/>
      <c r="O19" s="61"/>
      <c r="P19" s="61"/>
      <c r="Q19" s="61"/>
    </row>
    <row r="20" spans="2:18" x14ac:dyDescent="0.25">
      <c r="B20" s="328" t="s">
        <v>209</v>
      </c>
      <c r="C20" s="329"/>
      <c r="D20" s="329"/>
      <c r="E20" s="329"/>
      <c r="F20" s="329"/>
      <c r="G20" s="329"/>
      <c r="H20" s="329"/>
      <c r="I20" s="329"/>
      <c r="J20" s="330"/>
      <c r="K20" s="331"/>
      <c r="L20" s="331"/>
      <c r="M20" s="332"/>
      <c r="N20" s="56"/>
      <c r="O20" s="63"/>
      <c r="P20" s="63"/>
      <c r="Q20" s="63"/>
    </row>
    <row r="21" spans="2:18" x14ac:dyDescent="0.25">
      <c r="B21" s="54" t="s">
        <v>210</v>
      </c>
      <c r="C21" s="54"/>
      <c r="D21" s="54"/>
      <c r="E21" s="54"/>
      <c r="F21" s="54"/>
      <c r="G21" s="54"/>
      <c r="H21" s="54"/>
      <c r="I21" s="54"/>
      <c r="J21" s="319">
        <f>+J22</f>
        <v>0</v>
      </c>
      <c r="K21" s="344"/>
      <c r="L21" s="344"/>
      <c r="M21" s="345"/>
      <c r="N21" s="57"/>
      <c r="O21" s="61"/>
      <c r="P21" s="61"/>
      <c r="Q21" s="61"/>
    </row>
    <row r="22" spans="2:18" x14ac:dyDescent="0.25">
      <c r="B22" s="328" t="s">
        <v>211</v>
      </c>
      <c r="C22" s="329"/>
      <c r="D22" s="329"/>
      <c r="E22" s="329"/>
      <c r="F22" s="329"/>
      <c r="G22" s="329"/>
      <c r="H22" s="329"/>
      <c r="I22" s="341"/>
      <c r="J22" s="581">
        <f>+K60</f>
        <v>0</v>
      </c>
      <c r="K22" s="579"/>
      <c r="L22" s="579"/>
      <c r="M22" s="580"/>
      <c r="N22" s="58"/>
      <c r="O22" s="65"/>
      <c r="P22" s="65"/>
      <c r="Q22" s="65"/>
      <c r="R22" s="148"/>
    </row>
    <row r="23" spans="2:18" x14ac:dyDescent="0.25">
      <c r="B23" s="328" t="s">
        <v>212</v>
      </c>
      <c r="C23" s="329"/>
      <c r="D23" s="329"/>
      <c r="E23" s="329"/>
      <c r="F23" s="329"/>
      <c r="G23" s="329"/>
      <c r="H23" s="329"/>
      <c r="I23" s="329"/>
      <c r="J23" s="330"/>
      <c r="K23" s="331"/>
      <c r="L23" s="331"/>
      <c r="M23" s="332"/>
      <c r="N23" s="56"/>
      <c r="O23" s="63"/>
      <c r="P23" s="63"/>
      <c r="Q23" s="63"/>
      <c r="R23" s="148"/>
    </row>
    <row r="24" spans="2:18" x14ac:dyDescent="0.25">
      <c r="B24" s="316" t="s">
        <v>213</v>
      </c>
      <c r="C24" s="347"/>
      <c r="D24" s="347"/>
      <c r="E24" s="347"/>
      <c r="F24" s="347"/>
      <c r="G24" s="347"/>
      <c r="H24" s="347"/>
      <c r="I24" s="348"/>
      <c r="J24" s="319">
        <f>J25</f>
        <v>3643530</v>
      </c>
      <c r="K24" s="320"/>
      <c r="L24" s="320"/>
      <c r="M24" s="321"/>
      <c r="N24" s="57"/>
      <c r="O24" s="62"/>
      <c r="P24" s="62"/>
      <c r="Q24" s="62"/>
    </row>
    <row r="25" spans="2:18" x14ac:dyDescent="0.25">
      <c r="B25" s="328" t="s">
        <v>214</v>
      </c>
      <c r="C25" s="329"/>
      <c r="D25" s="329"/>
      <c r="E25" s="329"/>
      <c r="F25" s="329"/>
      <c r="G25" s="329"/>
      <c r="H25" s="329"/>
      <c r="I25" s="341"/>
      <c r="J25" s="574">
        <f>+L60</f>
        <v>3643530</v>
      </c>
      <c r="K25" s="574"/>
      <c r="L25" s="574"/>
      <c r="M25" s="574"/>
      <c r="N25" s="55"/>
    </row>
    <row r="26" spans="2:18" x14ac:dyDescent="0.25">
      <c r="B26" s="328" t="s">
        <v>212</v>
      </c>
      <c r="C26" s="329"/>
      <c r="D26" s="329"/>
      <c r="E26" s="329"/>
      <c r="F26" s="329"/>
      <c r="G26" s="329"/>
      <c r="H26" s="329"/>
      <c r="I26" s="329"/>
      <c r="J26" s="330"/>
      <c r="K26" s="331"/>
      <c r="L26" s="331"/>
      <c r="M26" s="332"/>
      <c r="N26" s="56"/>
      <c r="O26" s="63"/>
      <c r="P26" s="63"/>
      <c r="Q26" s="63"/>
    </row>
    <row r="27" spans="2:18" x14ac:dyDescent="0.25">
      <c r="B27" s="316" t="s">
        <v>215</v>
      </c>
      <c r="C27" s="317"/>
      <c r="D27" s="317"/>
      <c r="E27" s="317"/>
      <c r="F27" s="317"/>
      <c r="G27" s="317"/>
      <c r="H27" s="317"/>
      <c r="I27" s="318"/>
      <c r="J27" s="343"/>
      <c r="K27" s="344"/>
      <c r="L27" s="344"/>
      <c r="M27" s="345"/>
      <c r="N27" s="57"/>
      <c r="O27" s="61"/>
      <c r="P27" s="61"/>
      <c r="Q27" s="61"/>
    </row>
    <row r="28" spans="2:18" x14ac:dyDescent="0.25">
      <c r="B28" s="322" t="s">
        <v>216</v>
      </c>
      <c r="C28" s="323"/>
      <c r="D28" s="323"/>
      <c r="E28" s="323"/>
      <c r="F28" s="323"/>
      <c r="G28" s="323"/>
      <c r="H28" s="323"/>
      <c r="I28" s="323"/>
      <c r="J28" s="575"/>
      <c r="K28" s="576"/>
      <c r="L28" s="576"/>
      <c r="M28" s="577"/>
      <c r="N28" s="57"/>
      <c r="O28" s="61"/>
      <c r="P28" s="61"/>
      <c r="Q28" s="61"/>
    </row>
    <row r="29" spans="2:18" x14ac:dyDescent="0.25">
      <c r="B29" s="304"/>
      <c r="C29" s="350"/>
      <c r="D29" s="350"/>
      <c r="E29" s="350"/>
      <c r="F29" s="350"/>
      <c r="G29" s="350"/>
      <c r="H29" s="350"/>
      <c r="I29" s="305"/>
      <c r="J29" s="330"/>
      <c r="K29" s="331"/>
      <c r="L29" s="331"/>
      <c r="M29" s="332"/>
      <c r="N29" s="56"/>
      <c r="O29" s="63"/>
      <c r="P29" s="63"/>
      <c r="Q29" s="63"/>
    </row>
    <row r="30" spans="2:18" x14ac:dyDescent="0.25">
      <c r="B30" s="316" t="s">
        <v>217</v>
      </c>
      <c r="C30" s="317"/>
      <c r="D30" s="317"/>
      <c r="E30" s="317"/>
      <c r="F30" s="317"/>
      <c r="G30" s="317"/>
      <c r="H30" s="317"/>
      <c r="I30" s="317"/>
      <c r="J30" s="351">
        <f>J31+N32+N33</f>
        <v>191764.8</v>
      </c>
      <c r="K30" s="351"/>
      <c r="L30" s="351"/>
      <c r="M30" s="351"/>
      <c r="N30" s="55"/>
    </row>
    <row r="31" spans="2:18" x14ac:dyDescent="0.25">
      <c r="B31" s="328" t="s">
        <v>218</v>
      </c>
      <c r="C31" s="329"/>
      <c r="D31" s="329"/>
      <c r="E31" s="329"/>
      <c r="F31" s="329"/>
      <c r="G31" s="329"/>
      <c r="H31" s="329"/>
      <c r="I31" s="341"/>
      <c r="J31" s="574">
        <f>+M60</f>
        <v>191764.8</v>
      </c>
      <c r="K31" s="574"/>
      <c r="L31" s="574"/>
      <c r="M31" s="574"/>
      <c r="N31" s="55"/>
    </row>
    <row r="32" spans="2:18" x14ac:dyDescent="0.25">
      <c r="B32" s="328" t="s">
        <v>219</v>
      </c>
      <c r="C32" s="329"/>
      <c r="D32" s="329"/>
      <c r="E32" s="329"/>
      <c r="F32" s="329"/>
      <c r="G32" s="329"/>
      <c r="H32" s="329"/>
      <c r="I32" s="341"/>
      <c r="J32" s="330"/>
      <c r="K32" s="331"/>
      <c r="L32" s="331"/>
      <c r="M32" s="332"/>
      <c r="N32" s="56"/>
      <c r="O32" s="63"/>
      <c r="P32" s="63"/>
      <c r="Q32" s="63"/>
    </row>
    <row r="33" spans="2:19" x14ac:dyDescent="0.25">
      <c r="B33" s="328" t="s">
        <v>220</v>
      </c>
      <c r="C33" s="329"/>
      <c r="D33" s="329"/>
      <c r="E33" s="329"/>
      <c r="F33" s="329"/>
      <c r="G33" s="329"/>
      <c r="H33" s="329"/>
      <c r="I33" s="341"/>
      <c r="J33" s="330"/>
      <c r="K33" s="331"/>
      <c r="L33" s="331"/>
      <c r="M33" s="332"/>
      <c r="N33" s="56"/>
      <c r="O33" s="63"/>
      <c r="P33" s="63"/>
      <c r="Q33" s="63"/>
    </row>
    <row r="34" spans="2:19" x14ac:dyDescent="0.25">
      <c r="B34" s="316" t="s">
        <v>221</v>
      </c>
      <c r="C34" s="317"/>
      <c r="D34" s="317"/>
      <c r="E34" s="317"/>
      <c r="F34" s="317"/>
      <c r="G34" s="317"/>
      <c r="H34" s="317"/>
      <c r="I34" s="318"/>
      <c r="J34" s="352">
        <f>J17+J30</f>
        <v>3835294.8</v>
      </c>
      <c r="K34" s="353"/>
      <c r="L34" s="353"/>
      <c r="M34" s="354"/>
    </row>
    <row r="37" spans="2:19" x14ac:dyDescent="0.25">
      <c r="B37" s="7" t="s">
        <v>222</v>
      </c>
    </row>
    <row r="38" spans="2:19" ht="15" customHeight="1" x14ac:dyDescent="0.25">
      <c r="B38" s="486" t="s">
        <v>223</v>
      </c>
      <c r="C38" s="486" t="s">
        <v>224</v>
      </c>
      <c r="D38" s="486" t="s">
        <v>225</v>
      </c>
      <c r="E38" s="486" t="s">
        <v>226</v>
      </c>
      <c r="F38" s="486" t="s">
        <v>227</v>
      </c>
      <c r="G38" s="486" t="s">
        <v>228</v>
      </c>
      <c r="H38" s="487" t="s">
        <v>229</v>
      </c>
      <c r="I38" s="492" t="s">
        <v>230</v>
      </c>
      <c r="J38" s="492"/>
      <c r="K38" s="492"/>
      <c r="L38" s="492"/>
      <c r="M38" s="492"/>
      <c r="N38" s="486" t="s">
        <v>6</v>
      </c>
      <c r="O38" s="486"/>
      <c r="P38" s="486" t="s">
        <v>231</v>
      </c>
      <c r="Q38" s="486" t="s">
        <v>232</v>
      </c>
    </row>
    <row r="39" spans="2:19" ht="25.5" customHeight="1" x14ac:dyDescent="0.25">
      <c r="B39" s="486"/>
      <c r="C39" s="486"/>
      <c r="D39" s="486"/>
      <c r="E39" s="486"/>
      <c r="F39" s="486"/>
      <c r="G39" s="486"/>
      <c r="H39" s="487"/>
      <c r="I39" s="492" t="s">
        <v>143</v>
      </c>
      <c r="J39" s="492" t="s">
        <v>233</v>
      </c>
      <c r="K39" s="492"/>
      <c r="L39" s="492"/>
      <c r="M39" s="492" t="s">
        <v>234</v>
      </c>
      <c r="N39" s="486" t="s">
        <v>316</v>
      </c>
      <c r="O39" s="486" t="s">
        <v>317</v>
      </c>
      <c r="P39" s="486"/>
      <c r="Q39" s="486"/>
    </row>
    <row r="40" spans="2:19" ht="77.25" customHeight="1" x14ac:dyDescent="0.25">
      <c r="B40" s="486"/>
      <c r="C40" s="486"/>
      <c r="D40" s="486"/>
      <c r="E40" s="486"/>
      <c r="F40" s="486"/>
      <c r="G40" s="486"/>
      <c r="H40" s="487"/>
      <c r="I40" s="492"/>
      <c r="J40" s="5" t="s">
        <v>237</v>
      </c>
      <c r="K40" s="5" t="s">
        <v>238</v>
      </c>
      <c r="L40" s="5" t="s">
        <v>239</v>
      </c>
      <c r="M40" s="492"/>
      <c r="N40" s="486"/>
      <c r="O40" s="486"/>
      <c r="P40" s="486"/>
      <c r="Q40" s="486"/>
    </row>
    <row r="41" spans="2:19" s="16" customFormat="1" ht="12" x14ac:dyDescent="0.2">
      <c r="B41" s="178">
        <v>1</v>
      </c>
      <c r="C41" s="178">
        <v>2</v>
      </c>
      <c r="D41" s="178">
        <v>3</v>
      </c>
      <c r="E41" s="178">
        <v>4</v>
      </c>
      <c r="F41" s="178">
        <v>5</v>
      </c>
      <c r="G41" s="178">
        <v>6</v>
      </c>
      <c r="H41" s="178">
        <v>7</v>
      </c>
      <c r="I41" s="22">
        <v>8</v>
      </c>
      <c r="J41" s="22">
        <v>9</v>
      </c>
      <c r="K41" s="22">
        <v>10</v>
      </c>
      <c r="L41" s="22">
        <v>11</v>
      </c>
      <c r="M41" s="22">
        <v>12</v>
      </c>
      <c r="N41" s="178">
        <v>13</v>
      </c>
      <c r="O41" s="178">
        <v>14</v>
      </c>
      <c r="P41" s="178">
        <v>15</v>
      </c>
      <c r="Q41" s="178">
        <v>16</v>
      </c>
      <c r="S41" s="17"/>
    </row>
    <row r="42" spans="2:19" ht="45.75" customHeight="1" x14ac:dyDescent="0.25">
      <c r="B42" s="360" t="s">
        <v>632</v>
      </c>
      <c r="C42" s="367" t="s">
        <v>241</v>
      </c>
      <c r="D42" s="367" t="s">
        <v>242</v>
      </c>
      <c r="E42" s="367" t="s">
        <v>644</v>
      </c>
      <c r="F42" s="367" t="s">
        <v>244</v>
      </c>
      <c r="G42" s="367" t="s">
        <v>245</v>
      </c>
      <c r="H42" s="367" t="s">
        <v>246</v>
      </c>
      <c r="I42" s="710">
        <f>SUM(J42:M43)</f>
        <v>3835294.8</v>
      </c>
      <c r="J42" s="710">
        <f>SUM(J47:J57)</f>
        <v>0</v>
      </c>
      <c r="K42" s="710">
        <f>SUM(K47:K57)</f>
        <v>0</v>
      </c>
      <c r="L42" s="710">
        <f>SUM(L47:L57)</f>
        <v>3643530</v>
      </c>
      <c r="M42" s="710">
        <f>SUM(M47:M57)</f>
        <v>191764.8</v>
      </c>
      <c r="N42" s="277" t="s">
        <v>633</v>
      </c>
      <c r="O42" s="279">
        <f>+O47+O50+O53+O56</f>
        <v>2725</v>
      </c>
      <c r="P42" s="367" t="s">
        <v>37</v>
      </c>
      <c r="Q42" s="367" t="s">
        <v>634</v>
      </c>
    </row>
    <row r="43" spans="2:19" ht="33" customHeight="1" x14ac:dyDescent="0.25">
      <c r="B43" s="709"/>
      <c r="C43" s="368"/>
      <c r="D43" s="368"/>
      <c r="E43" s="368"/>
      <c r="F43" s="368"/>
      <c r="G43" s="368"/>
      <c r="H43" s="368"/>
      <c r="I43" s="711"/>
      <c r="J43" s="711"/>
      <c r="K43" s="711"/>
      <c r="L43" s="711"/>
      <c r="M43" s="711"/>
      <c r="N43" s="277" t="s">
        <v>636</v>
      </c>
      <c r="O43" s="279">
        <f>+O48+O51+O54+O57</f>
        <v>2725</v>
      </c>
      <c r="P43" s="368"/>
      <c r="Q43" s="368"/>
    </row>
    <row r="44" spans="2:19" ht="33" customHeight="1" x14ac:dyDescent="0.25">
      <c r="B44" s="709"/>
      <c r="C44" s="368"/>
      <c r="D44" s="368"/>
      <c r="E44" s="368"/>
      <c r="F44" s="368"/>
      <c r="G44" s="368"/>
      <c r="H44" s="368"/>
      <c r="I44" s="711"/>
      <c r="J44" s="711"/>
      <c r="K44" s="711"/>
      <c r="L44" s="711"/>
      <c r="M44" s="711"/>
      <c r="N44" s="277" t="s">
        <v>635</v>
      </c>
      <c r="O44" s="279">
        <f>+O49+O52+O55+O58</f>
        <v>14</v>
      </c>
      <c r="P44" s="368"/>
      <c r="Q44" s="368"/>
    </row>
    <row r="45" spans="2:19" ht="33" customHeight="1" x14ac:dyDescent="0.25">
      <c r="B45" s="361"/>
      <c r="C45" s="708"/>
      <c r="D45" s="708"/>
      <c r="E45" s="708"/>
      <c r="F45" s="708"/>
      <c r="G45" s="708"/>
      <c r="H45" s="708"/>
      <c r="I45" s="712"/>
      <c r="J45" s="712"/>
      <c r="K45" s="712"/>
      <c r="L45" s="712"/>
      <c r="M45" s="712"/>
      <c r="N45" s="280" t="s">
        <v>655</v>
      </c>
      <c r="O45" s="279">
        <f>+O59</f>
        <v>1</v>
      </c>
      <c r="P45" s="708"/>
      <c r="Q45" s="708"/>
    </row>
    <row r="46" spans="2:19" ht="22.5" x14ac:dyDescent="0.25">
      <c r="B46" s="281" t="s">
        <v>251</v>
      </c>
      <c r="C46" s="278" t="s">
        <v>37</v>
      </c>
      <c r="D46" s="278" t="s">
        <v>37</v>
      </c>
      <c r="E46" s="278" t="s">
        <v>37</v>
      </c>
      <c r="F46" s="278" t="s">
        <v>37</v>
      </c>
      <c r="G46" s="278" t="s">
        <v>37</v>
      </c>
      <c r="H46" s="278" t="s">
        <v>37</v>
      </c>
      <c r="I46" s="282" t="s">
        <v>37</v>
      </c>
      <c r="J46" s="282" t="s">
        <v>37</v>
      </c>
      <c r="K46" s="283" t="s">
        <v>37</v>
      </c>
      <c r="L46" s="283" t="s">
        <v>37</v>
      </c>
      <c r="M46" s="282" t="s">
        <v>37</v>
      </c>
      <c r="N46" s="277" t="s">
        <v>37</v>
      </c>
      <c r="O46" s="278" t="s">
        <v>37</v>
      </c>
      <c r="P46" s="284" t="s">
        <v>37</v>
      </c>
      <c r="Q46" s="278" t="s">
        <v>37</v>
      </c>
    </row>
    <row r="47" spans="2:19" ht="52.5" customHeight="1" x14ac:dyDescent="0.25">
      <c r="B47" s="699" t="s">
        <v>658</v>
      </c>
      <c r="C47" s="702" t="s">
        <v>37</v>
      </c>
      <c r="D47" s="365" t="s">
        <v>323</v>
      </c>
      <c r="E47" s="705" t="s">
        <v>693</v>
      </c>
      <c r="F47" s="702" t="s">
        <v>37</v>
      </c>
      <c r="G47" s="365" t="s">
        <v>245</v>
      </c>
      <c r="H47" s="702" t="s">
        <v>37</v>
      </c>
      <c r="I47" s="363">
        <f>SUM(J47:M48)</f>
        <v>1336682.1100000001</v>
      </c>
      <c r="J47" s="363">
        <v>0</v>
      </c>
      <c r="K47" s="363">
        <v>0</v>
      </c>
      <c r="L47" s="363">
        <v>1269848</v>
      </c>
      <c r="M47" s="363">
        <v>66834.11</v>
      </c>
      <c r="N47" s="281" t="s">
        <v>633</v>
      </c>
      <c r="O47" s="275">
        <v>522</v>
      </c>
      <c r="P47" s="365" t="s">
        <v>325</v>
      </c>
      <c r="Q47" s="365" t="s">
        <v>634</v>
      </c>
    </row>
    <row r="48" spans="2:19" ht="34.5" customHeight="1" x14ac:dyDescent="0.25">
      <c r="B48" s="700"/>
      <c r="C48" s="703"/>
      <c r="D48" s="366"/>
      <c r="E48" s="706"/>
      <c r="F48" s="703"/>
      <c r="G48" s="366"/>
      <c r="H48" s="703"/>
      <c r="I48" s="698"/>
      <c r="J48" s="698"/>
      <c r="K48" s="698"/>
      <c r="L48" s="698"/>
      <c r="M48" s="698"/>
      <c r="N48" s="281" t="s">
        <v>636</v>
      </c>
      <c r="O48" s="275">
        <v>522</v>
      </c>
      <c r="P48" s="366"/>
      <c r="Q48" s="366"/>
    </row>
    <row r="49" spans="2:17" ht="34.5" customHeight="1" x14ac:dyDescent="0.25">
      <c r="B49" s="701"/>
      <c r="C49" s="704"/>
      <c r="D49" s="697"/>
      <c r="E49" s="707"/>
      <c r="F49" s="704"/>
      <c r="G49" s="697"/>
      <c r="H49" s="704"/>
      <c r="I49" s="364"/>
      <c r="J49" s="364"/>
      <c r="K49" s="364"/>
      <c r="L49" s="364"/>
      <c r="M49" s="364"/>
      <c r="N49" s="281" t="s">
        <v>635</v>
      </c>
      <c r="O49" s="275">
        <v>4</v>
      </c>
      <c r="P49" s="697"/>
      <c r="Q49" s="697"/>
    </row>
    <row r="50" spans="2:17" ht="57.75" customHeight="1" x14ac:dyDescent="0.25">
      <c r="B50" s="699" t="s">
        <v>664</v>
      </c>
      <c r="C50" s="702" t="s">
        <v>37</v>
      </c>
      <c r="D50" s="365" t="s">
        <v>258</v>
      </c>
      <c r="E50" s="705" t="s">
        <v>693</v>
      </c>
      <c r="F50" s="702" t="s">
        <v>37</v>
      </c>
      <c r="G50" s="365" t="s">
        <v>245</v>
      </c>
      <c r="H50" s="702" t="s">
        <v>37</v>
      </c>
      <c r="I50" s="363">
        <f>SUM(J50:M51)</f>
        <v>986033.69</v>
      </c>
      <c r="J50" s="363">
        <v>0</v>
      </c>
      <c r="K50" s="363">
        <v>0</v>
      </c>
      <c r="L50" s="363">
        <v>936732</v>
      </c>
      <c r="M50" s="363">
        <v>49301.69</v>
      </c>
      <c r="N50" s="281" t="s">
        <v>633</v>
      </c>
      <c r="O50" s="275">
        <v>850</v>
      </c>
      <c r="P50" s="365" t="s">
        <v>325</v>
      </c>
      <c r="Q50" s="365" t="s">
        <v>634</v>
      </c>
    </row>
    <row r="51" spans="2:17" ht="49.5" customHeight="1" x14ac:dyDescent="0.25">
      <c r="B51" s="700"/>
      <c r="C51" s="703"/>
      <c r="D51" s="366"/>
      <c r="E51" s="706"/>
      <c r="F51" s="703"/>
      <c r="G51" s="366"/>
      <c r="H51" s="703"/>
      <c r="I51" s="698"/>
      <c r="J51" s="698"/>
      <c r="K51" s="698"/>
      <c r="L51" s="698"/>
      <c r="M51" s="698"/>
      <c r="N51" s="281" t="s">
        <v>636</v>
      </c>
      <c r="O51" s="275">
        <v>850</v>
      </c>
      <c r="P51" s="366"/>
      <c r="Q51" s="366"/>
    </row>
    <row r="52" spans="2:17" ht="36.75" customHeight="1" x14ac:dyDescent="0.25">
      <c r="B52" s="701"/>
      <c r="C52" s="704"/>
      <c r="D52" s="697"/>
      <c r="E52" s="707"/>
      <c r="F52" s="704"/>
      <c r="G52" s="697"/>
      <c r="H52" s="704"/>
      <c r="I52" s="364"/>
      <c r="J52" s="364"/>
      <c r="K52" s="364"/>
      <c r="L52" s="364"/>
      <c r="M52" s="364"/>
      <c r="N52" s="281" t="s">
        <v>635</v>
      </c>
      <c r="O52" s="275">
        <v>6</v>
      </c>
      <c r="P52" s="697"/>
      <c r="Q52" s="697"/>
    </row>
    <row r="53" spans="2:17" ht="49.5" customHeight="1" x14ac:dyDescent="0.25">
      <c r="B53" s="699" t="s">
        <v>666</v>
      </c>
      <c r="C53" s="702" t="s">
        <v>37</v>
      </c>
      <c r="D53" s="365" t="s">
        <v>261</v>
      </c>
      <c r="E53" s="705" t="s">
        <v>644</v>
      </c>
      <c r="F53" s="702" t="s">
        <v>37</v>
      </c>
      <c r="G53" s="365" t="s">
        <v>245</v>
      </c>
      <c r="H53" s="702" t="s">
        <v>37</v>
      </c>
      <c r="I53" s="363">
        <f>SUM(J53:M54)</f>
        <v>631579</v>
      </c>
      <c r="J53" s="363">
        <v>0</v>
      </c>
      <c r="K53" s="363">
        <v>0</v>
      </c>
      <c r="L53" s="363">
        <v>600000</v>
      </c>
      <c r="M53" s="363">
        <v>31579</v>
      </c>
      <c r="N53" s="281" t="s">
        <v>633</v>
      </c>
      <c r="O53" s="275">
        <v>280</v>
      </c>
      <c r="P53" s="365" t="s">
        <v>264</v>
      </c>
      <c r="Q53" s="365" t="s">
        <v>634</v>
      </c>
    </row>
    <row r="54" spans="2:17" ht="33.75" customHeight="1" x14ac:dyDescent="0.25">
      <c r="B54" s="700"/>
      <c r="C54" s="703"/>
      <c r="D54" s="366"/>
      <c r="E54" s="706"/>
      <c r="F54" s="703"/>
      <c r="G54" s="366"/>
      <c r="H54" s="703"/>
      <c r="I54" s="698"/>
      <c r="J54" s="698"/>
      <c r="K54" s="698"/>
      <c r="L54" s="698"/>
      <c r="M54" s="698"/>
      <c r="N54" s="281" t="s">
        <v>636</v>
      </c>
      <c r="O54" s="275">
        <v>280</v>
      </c>
      <c r="P54" s="366"/>
      <c r="Q54" s="366"/>
    </row>
    <row r="55" spans="2:17" ht="27.75" customHeight="1" x14ac:dyDescent="0.25">
      <c r="B55" s="701"/>
      <c r="C55" s="704"/>
      <c r="D55" s="697"/>
      <c r="E55" s="707"/>
      <c r="F55" s="704"/>
      <c r="G55" s="697"/>
      <c r="H55" s="704"/>
      <c r="I55" s="364"/>
      <c r="J55" s="364"/>
      <c r="K55" s="364"/>
      <c r="L55" s="364"/>
      <c r="M55" s="364"/>
      <c r="N55" s="281" t="s">
        <v>635</v>
      </c>
      <c r="O55" s="275">
        <v>1</v>
      </c>
      <c r="P55" s="697"/>
      <c r="Q55" s="697"/>
    </row>
    <row r="56" spans="2:17" ht="51.75" customHeight="1" x14ac:dyDescent="0.25">
      <c r="B56" s="699" t="s">
        <v>665</v>
      </c>
      <c r="C56" s="702" t="s">
        <v>37</v>
      </c>
      <c r="D56" s="365" t="s">
        <v>400</v>
      </c>
      <c r="E56" s="705" t="s">
        <v>644</v>
      </c>
      <c r="F56" s="702" t="s">
        <v>37</v>
      </c>
      <c r="G56" s="365" t="s">
        <v>245</v>
      </c>
      <c r="H56" s="702" t="s">
        <v>37</v>
      </c>
      <c r="I56" s="363">
        <f>SUM(J56:M57)</f>
        <v>881000</v>
      </c>
      <c r="J56" s="363">
        <v>0</v>
      </c>
      <c r="K56" s="363">
        <v>0</v>
      </c>
      <c r="L56" s="363">
        <v>836950</v>
      </c>
      <c r="M56" s="363">
        <v>44050</v>
      </c>
      <c r="N56" s="281" t="s">
        <v>633</v>
      </c>
      <c r="O56" s="275">
        <v>1073</v>
      </c>
      <c r="P56" s="365" t="s">
        <v>256</v>
      </c>
      <c r="Q56" s="365" t="s">
        <v>634</v>
      </c>
    </row>
    <row r="57" spans="2:17" ht="27.75" customHeight="1" x14ac:dyDescent="0.25">
      <c r="B57" s="700"/>
      <c r="C57" s="703"/>
      <c r="D57" s="366"/>
      <c r="E57" s="706"/>
      <c r="F57" s="703"/>
      <c r="G57" s="366"/>
      <c r="H57" s="703"/>
      <c r="I57" s="698"/>
      <c r="J57" s="698"/>
      <c r="K57" s="698"/>
      <c r="L57" s="698"/>
      <c r="M57" s="698"/>
      <c r="N57" s="281" t="s">
        <v>636</v>
      </c>
      <c r="O57" s="275">
        <v>1073</v>
      </c>
      <c r="P57" s="366"/>
      <c r="Q57" s="366"/>
    </row>
    <row r="58" spans="2:17" ht="27.75" customHeight="1" x14ac:dyDescent="0.25">
      <c r="B58" s="700"/>
      <c r="C58" s="703"/>
      <c r="D58" s="366"/>
      <c r="E58" s="706"/>
      <c r="F58" s="703"/>
      <c r="G58" s="366"/>
      <c r="H58" s="703"/>
      <c r="I58" s="698"/>
      <c r="J58" s="698"/>
      <c r="K58" s="698"/>
      <c r="L58" s="698"/>
      <c r="M58" s="698"/>
      <c r="N58" s="281" t="s">
        <v>635</v>
      </c>
      <c r="O58" s="292">
        <v>3</v>
      </c>
      <c r="P58" s="366"/>
      <c r="Q58" s="366"/>
    </row>
    <row r="59" spans="2:17" ht="39" customHeight="1" x14ac:dyDescent="0.25">
      <c r="B59" s="701"/>
      <c r="C59" s="704"/>
      <c r="D59" s="697"/>
      <c r="E59" s="707"/>
      <c r="F59" s="704"/>
      <c r="G59" s="697"/>
      <c r="H59" s="704"/>
      <c r="I59" s="364"/>
      <c r="J59" s="364"/>
      <c r="K59" s="364"/>
      <c r="L59" s="364"/>
      <c r="M59" s="364"/>
      <c r="N59" s="291" t="s">
        <v>655</v>
      </c>
      <c r="O59" s="292">
        <v>1</v>
      </c>
      <c r="P59" s="697"/>
      <c r="Q59" s="697"/>
    </row>
    <row r="60" spans="2:17" x14ac:dyDescent="0.25">
      <c r="B60" s="373" t="s">
        <v>287</v>
      </c>
      <c r="C60" s="373"/>
      <c r="D60" s="373"/>
      <c r="E60" s="373"/>
      <c r="F60" s="373"/>
      <c r="G60" s="373"/>
      <c r="H60" s="373"/>
      <c r="I60" s="285">
        <f t="shared" ref="I60:K60" si="0">I42</f>
        <v>3835294.8</v>
      </c>
      <c r="J60" s="285">
        <f t="shared" si="0"/>
        <v>0</v>
      </c>
      <c r="K60" s="285">
        <f t="shared" si="0"/>
        <v>0</v>
      </c>
      <c r="L60" s="285">
        <f>L42</f>
        <v>3643530</v>
      </c>
      <c r="M60" s="285">
        <f>M42</f>
        <v>191764.8</v>
      </c>
      <c r="N60" s="455"/>
      <c r="O60" s="455"/>
      <c r="P60" s="455"/>
      <c r="Q60" s="455"/>
    </row>
    <row r="61" spans="2:17" ht="41.25" customHeight="1" x14ac:dyDescent="0.25">
      <c r="B61" s="176" t="s">
        <v>292</v>
      </c>
      <c r="C61" s="696" t="s">
        <v>689</v>
      </c>
      <c r="D61" s="696"/>
      <c r="E61" s="696"/>
      <c r="F61" s="696"/>
      <c r="G61" s="696"/>
      <c r="H61" s="696"/>
      <c r="I61" s="696"/>
      <c r="J61" s="696"/>
      <c r="K61" s="696"/>
      <c r="L61" s="696"/>
      <c r="M61" s="696"/>
      <c r="N61" s="696"/>
      <c r="O61" s="696"/>
      <c r="P61" s="696"/>
      <c r="Q61" s="696"/>
    </row>
    <row r="62" spans="2:17" x14ac:dyDescent="0.25">
      <c r="L62" s="32"/>
    </row>
    <row r="63" spans="2:17" x14ac:dyDescent="0.25">
      <c r="B63" s="10" t="s">
        <v>294</v>
      </c>
    </row>
    <row r="64" spans="2:17" ht="15" customHeight="1" x14ac:dyDescent="0.25">
      <c r="B64" s="8" t="s">
        <v>3</v>
      </c>
      <c r="C64" s="376" t="s">
        <v>295</v>
      </c>
      <c r="D64" s="376"/>
      <c r="E64" s="376"/>
      <c r="F64" s="335" t="s">
        <v>296</v>
      </c>
      <c r="G64" s="336"/>
      <c r="H64" s="336"/>
      <c r="I64" s="336"/>
      <c r="J64" s="337"/>
      <c r="K64" s="376" t="s">
        <v>297</v>
      </c>
      <c r="L64" s="376"/>
      <c r="M64" s="376"/>
      <c r="N64" s="376"/>
      <c r="O64" s="376"/>
      <c r="P64" s="376"/>
      <c r="Q64" s="376"/>
    </row>
    <row r="65" spans="2:19" s="16" customFormat="1" ht="12" x14ac:dyDescent="0.2">
      <c r="B65" s="21">
        <v>1</v>
      </c>
      <c r="C65" s="377">
        <v>2</v>
      </c>
      <c r="D65" s="377"/>
      <c r="E65" s="377"/>
      <c r="F65" s="338">
        <v>3</v>
      </c>
      <c r="G65" s="339"/>
      <c r="H65" s="339"/>
      <c r="I65" s="339"/>
      <c r="J65" s="340"/>
      <c r="K65" s="377">
        <v>4</v>
      </c>
      <c r="L65" s="377"/>
      <c r="M65" s="377"/>
      <c r="N65" s="377"/>
      <c r="O65" s="377"/>
      <c r="P65" s="377"/>
      <c r="Q65" s="377"/>
      <c r="S65" s="17"/>
    </row>
    <row r="66" spans="2:19" s="9" customFormat="1" x14ac:dyDescent="0.25">
      <c r="B66" s="11"/>
      <c r="C66" s="378" t="s">
        <v>298</v>
      </c>
      <c r="D66" s="379"/>
      <c r="E66" s="380"/>
      <c r="F66" s="381"/>
      <c r="G66" s="382"/>
      <c r="H66" s="382"/>
      <c r="I66" s="382"/>
      <c r="J66" s="383"/>
      <c r="K66" s="384"/>
      <c r="L66" s="384"/>
      <c r="M66" s="384"/>
      <c r="N66" s="384"/>
      <c r="O66" s="384"/>
      <c r="P66" s="384"/>
      <c r="Q66" s="384"/>
      <c r="S66" s="13"/>
    </row>
    <row r="69" spans="2:19" x14ac:dyDescent="0.25">
      <c r="B69" s="10" t="s">
        <v>299</v>
      </c>
    </row>
    <row r="70" spans="2:19" ht="15" customHeight="1" x14ac:dyDescent="0.25">
      <c r="B70" s="8" t="s">
        <v>3</v>
      </c>
      <c r="C70" s="376" t="s">
        <v>300</v>
      </c>
      <c r="D70" s="376"/>
      <c r="E70" s="376"/>
      <c r="F70" s="376" t="s">
        <v>296</v>
      </c>
      <c r="G70" s="376"/>
      <c r="H70" s="376"/>
      <c r="I70" s="376"/>
      <c r="J70" s="376"/>
      <c r="K70" s="376" t="s">
        <v>301</v>
      </c>
      <c r="L70" s="376"/>
      <c r="M70" s="376"/>
      <c r="N70" s="376"/>
      <c r="O70" s="376"/>
      <c r="P70" s="376"/>
      <c r="Q70" s="376"/>
    </row>
    <row r="71" spans="2:19" s="16" customFormat="1" ht="11.25" customHeight="1" x14ac:dyDescent="0.2">
      <c r="B71" s="21">
        <v>1</v>
      </c>
      <c r="C71" s="377">
        <v>2</v>
      </c>
      <c r="D71" s="377"/>
      <c r="E71" s="377"/>
      <c r="F71" s="377">
        <v>3</v>
      </c>
      <c r="G71" s="377"/>
      <c r="H71" s="377"/>
      <c r="I71" s="377"/>
      <c r="J71" s="377"/>
      <c r="K71" s="377">
        <v>4</v>
      </c>
      <c r="L71" s="377"/>
      <c r="M71" s="377"/>
      <c r="N71" s="377"/>
      <c r="O71" s="377"/>
      <c r="P71" s="377"/>
      <c r="Q71" s="377"/>
      <c r="S71" s="17"/>
    </row>
    <row r="72" spans="2:19" s="9" customFormat="1" x14ac:dyDescent="0.25">
      <c r="B72" s="11"/>
      <c r="C72" s="378" t="s">
        <v>298</v>
      </c>
      <c r="D72" s="379"/>
      <c r="E72" s="380"/>
      <c r="F72" s="392"/>
      <c r="G72" s="392"/>
      <c r="H72" s="392"/>
      <c r="I72" s="392"/>
      <c r="J72" s="392"/>
      <c r="K72" s="384"/>
      <c r="L72" s="384"/>
      <c r="M72" s="384"/>
      <c r="N72" s="384"/>
      <c r="O72" s="384"/>
      <c r="P72" s="384"/>
      <c r="Q72" s="384"/>
      <c r="S72" s="13"/>
    </row>
    <row r="75" spans="2:19" x14ac:dyDescent="0.25">
      <c r="B75" s="10" t="s">
        <v>302</v>
      </c>
    </row>
    <row r="76" spans="2:19" ht="39" customHeight="1" x14ac:dyDescent="0.25">
      <c r="B76" s="6" t="s">
        <v>3</v>
      </c>
      <c r="C76" s="310" t="s">
        <v>303</v>
      </c>
      <c r="D76" s="310"/>
      <c r="E76" s="310"/>
      <c r="F76" s="393" t="s">
        <v>304</v>
      </c>
      <c r="G76" s="394"/>
      <c r="H76" s="394"/>
      <c r="I76" s="394"/>
      <c r="J76" s="394"/>
      <c r="K76" s="394"/>
      <c r="L76" s="394"/>
      <c r="M76" s="394"/>
      <c r="N76" s="394"/>
      <c r="O76" s="394"/>
      <c r="P76" s="394"/>
      <c r="Q76" s="395"/>
    </row>
    <row r="77" spans="2:19" s="27" customFormat="1" ht="12" x14ac:dyDescent="0.2">
      <c r="B77" s="26">
        <v>1</v>
      </c>
      <c r="C77" s="396">
        <v>2</v>
      </c>
      <c r="D77" s="396"/>
      <c r="E77" s="396"/>
      <c r="F77" s="397">
        <v>3</v>
      </c>
      <c r="G77" s="398"/>
      <c r="H77" s="398"/>
      <c r="I77" s="398"/>
      <c r="J77" s="398"/>
      <c r="K77" s="398"/>
      <c r="L77" s="398"/>
      <c r="M77" s="398"/>
      <c r="N77" s="398"/>
      <c r="O77" s="398"/>
      <c r="P77" s="398"/>
      <c r="Q77" s="399"/>
      <c r="S77" s="17"/>
    </row>
    <row r="78" spans="2:19" s="9" customFormat="1" ht="66.75" customHeight="1" x14ac:dyDescent="0.25">
      <c r="B78" s="40" t="s">
        <v>15</v>
      </c>
      <c r="C78" s="385" t="s">
        <v>637</v>
      </c>
      <c r="D78" s="385"/>
      <c r="E78" s="385"/>
      <c r="F78" s="386" t="s">
        <v>690</v>
      </c>
      <c r="G78" s="387"/>
      <c r="H78" s="387"/>
      <c r="I78" s="387"/>
      <c r="J78" s="387"/>
      <c r="K78" s="387"/>
      <c r="L78" s="387"/>
      <c r="M78" s="387"/>
      <c r="N78" s="387"/>
      <c r="O78" s="387"/>
      <c r="P78" s="387"/>
      <c r="Q78" s="388"/>
      <c r="S78" s="13"/>
    </row>
    <row r="79" spans="2:19" s="9" customFormat="1" x14ac:dyDescent="0.25">
      <c r="C79" s="28"/>
      <c r="D79" s="28"/>
      <c r="E79" s="28"/>
      <c r="F79" s="28"/>
      <c r="G79" s="28"/>
      <c r="H79" s="28"/>
      <c r="I79" s="23"/>
      <c r="J79" s="23"/>
      <c r="K79" s="23"/>
      <c r="L79" s="23"/>
      <c r="M79" s="23"/>
      <c r="N79" s="23"/>
      <c r="O79" s="23"/>
      <c r="P79" s="23"/>
      <c r="Q79" s="23"/>
      <c r="S79" s="13"/>
    </row>
    <row r="81" spans="2:19" x14ac:dyDescent="0.25">
      <c r="B81" s="10" t="s">
        <v>310</v>
      </c>
    </row>
    <row r="82" spans="2:19" x14ac:dyDescent="0.25">
      <c r="B82" s="8" t="s">
        <v>3</v>
      </c>
      <c r="C82" s="376" t="s">
        <v>311</v>
      </c>
      <c r="D82" s="376"/>
      <c r="E82" s="376"/>
      <c r="F82" s="376"/>
      <c r="G82" s="376"/>
      <c r="H82" s="376"/>
      <c r="I82" s="376"/>
      <c r="J82" s="376"/>
      <c r="K82" s="376"/>
      <c r="L82" s="376"/>
      <c r="M82" s="376"/>
      <c r="N82" s="376"/>
      <c r="O82" s="376"/>
      <c r="P82" s="376"/>
      <c r="Q82" s="376"/>
    </row>
    <row r="83" spans="2:19" s="16" customFormat="1" ht="12" x14ac:dyDescent="0.2">
      <c r="B83" s="26">
        <v>1</v>
      </c>
      <c r="C83" s="377">
        <v>2</v>
      </c>
      <c r="D83" s="377"/>
      <c r="E83" s="377"/>
      <c r="F83" s="377"/>
      <c r="G83" s="377"/>
      <c r="H83" s="377"/>
      <c r="I83" s="377"/>
      <c r="J83" s="377"/>
      <c r="K83" s="377"/>
      <c r="L83" s="377"/>
      <c r="M83" s="377"/>
      <c r="N83" s="377"/>
      <c r="O83" s="377"/>
      <c r="P83" s="377"/>
      <c r="Q83" s="377"/>
      <c r="S83" s="17"/>
    </row>
    <row r="84" spans="2:19" s="9" customFormat="1" ht="63.75" customHeight="1" x14ac:dyDescent="0.25">
      <c r="B84" s="40" t="s">
        <v>15</v>
      </c>
      <c r="C84" s="389" t="s">
        <v>312</v>
      </c>
      <c r="D84" s="390"/>
      <c r="E84" s="390"/>
      <c r="F84" s="390"/>
      <c r="G84" s="390"/>
      <c r="H84" s="390"/>
      <c r="I84" s="390"/>
      <c r="J84" s="390"/>
      <c r="K84" s="390"/>
      <c r="L84" s="390"/>
      <c r="M84" s="390"/>
      <c r="N84" s="390"/>
      <c r="O84" s="390"/>
      <c r="P84" s="390"/>
      <c r="Q84" s="391"/>
      <c r="S84" s="13"/>
    </row>
  </sheetData>
  <mergeCells count="174">
    <mergeCell ref="L56:L59"/>
    <mergeCell ref="M56:M59"/>
    <mergeCell ref="B56:B59"/>
    <mergeCell ref="C56:C59"/>
    <mergeCell ref="D56:D59"/>
    <mergeCell ref="E56:E59"/>
    <mergeCell ref="F56:F59"/>
    <mergeCell ref="G56:G59"/>
    <mergeCell ref="H56:H59"/>
    <mergeCell ref="I56:I59"/>
    <mergeCell ref="J56:J59"/>
    <mergeCell ref="K56:K59"/>
    <mergeCell ref="P56:P59"/>
    <mergeCell ref="Q56:Q59"/>
    <mergeCell ref="Q42:Q45"/>
    <mergeCell ref="P42:P45"/>
    <mergeCell ref="B47:B49"/>
    <mergeCell ref="C47:C49"/>
    <mergeCell ref="D47:D49"/>
    <mergeCell ref="E47:E49"/>
    <mergeCell ref="F47:F49"/>
    <mergeCell ref="G47:G49"/>
    <mergeCell ref="H47:H49"/>
    <mergeCell ref="I47:I49"/>
    <mergeCell ref="J47:J49"/>
    <mergeCell ref="K47:K49"/>
    <mergeCell ref="L47:L49"/>
    <mergeCell ref="M47:M49"/>
    <mergeCell ref="B50:B52"/>
    <mergeCell ref="C50:C52"/>
    <mergeCell ref="D50:D52"/>
    <mergeCell ref="E50:E52"/>
    <mergeCell ref="F50:F52"/>
    <mergeCell ref="G50:G52"/>
    <mergeCell ref="H50:H52"/>
    <mergeCell ref="I50:I52"/>
    <mergeCell ref="C11:D11"/>
    <mergeCell ref="E11:J11"/>
    <mergeCell ref="K11:M11"/>
    <mergeCell ref="O11:Q11"/>
    <mergeCell ref="C12:D12"/>
    <mergeCell ref="E12:J12"/>
    <mergeCell ref="K12:M12"/>
    <mergeCell ref="O12:Q12"/>
    <mergeCell ref="B2:Q2"/>
    <mergeCell ref="B3:Q3"/>
    <mergeCell ref="B5:Q5"/>
    <mergeCell ref="B6:Q6"/>
    <mergeCell ref="B9:B10"/>
    <mergeCell ref="C9:D10"/>
    <mergeCell ref="E9:J10"/>
    <mergeCell ref="K9:M10"/>
    <mergeCell ref="N9:Q9"/>
    <mergeCell ref="O10:Q10"/>
    <mergeCell ref="B18:I18"/>
    <mergeCell ref="J18:M18"/>
    <mergeCell ref="B19:I19"/>
    <mergeCell ref="J19:M19"/>
    <mergeCell ref="B20:I20"/>
    <mergeCell ref="J20:M20"/>
    <mergeCell ref="B14:Q14"/>
    <mergeCell ref="B15:I15"/>
    <mergeCell ref="J15:M15"/>
    <mergeCell ref="B16:I16"/>
    <mergeCell ref="J16:M16"/>
    <mergeCell ref="B17:I17"/>
    <mergeCell ref="J17:M17"/>
    <mergeCell ref="B25:I25"/>
    <mergeCell ref="J25:M25"/>
    <mergeCell ref="B26:I26"/>
    <mergeCell ref="J26:M26"/>
    <mergeCell ref="B27:I27"/>
    <mergeCell ref="J27:M27"/>
    <mergeCell ref="J21:M21"/>
    <mergeCell ref="B22:I22"/>
    <mergeCell ref="J22:M22"/>
    <mergeCell ref="B23:I23"/>
    <mergeCell ref="J23:M23"/>
    <mergeCell ref="B24:I24"/>
    <mergeCell ref="J24:M24"/>
    <mergeCell ref="B31:I31"/>
    <mergeCell ref="J31:M31"/>
    <mergeCell ref="B32:I32"/>
    <mergeCell ref="J32:M32"/>
    <mergeCell ref="B33:I33"/>
    <mergeCell ref="J33:M33"/>
    <mergeCell ref="B28:I28"/>
    <mergeCell ref="J28:M28"/>
    <mergeCell ref="B29:I29"/>
    <mergeCell ref="J29:M29"/>
    <mergeCell ref="B30:I30"/>
    <mergeCell ref="J30:M30"/>
    <mergeCell ref="B34:I34"/>
    <mergeCell ref="J34:M34"/>
    <mergeCell ref="B38:B40"/>
    <mergeCell ref="C38:C40"/>
    <mergeCell ref="D38:D40"/>
    <mergeCell ref="E38:E40"/>
    <mergeCell ref="F38:F40"/>
    <mergeCell ref="G38:G40"/>
    <mergeCell ref="H38:H40"/>
    <mergeCell ref="I38:M38"/>
    <mergeCell ref="D42:D45"/>
    <mergeCell ref="C42:C45"/>
    <mergeCell ref="B42:B45"/>
    <mergeCell ref="N38:O38"/>
    <mergeCell ref="P38:P40"/>
    <mergeCell ref="Q38:Q40"/>
    <mergeCell ref="I39:I40"/>
    <mergeCell ref="J39:L39"/>
    <mergeCell ref="M39:M40"/>
    <mergeCell ref="N39:N40"/>
    <mergeCell ref="O39:O40"/>
    <mergeCell ref="M42:M45"/>
    <mergeCell ref="L42:L45"/>
    <mergeCell ref="K42:K45"/>
    <mergeCell ref="J42:J45"/>
    <mergeCell ref="I42:I45"/>
    <mergeCell ref="H42:H45"/>
    <mergeCell ref="G42:G45"/>
    <mergeCell ref="F42:F45"/>
    <mergeCell ref="E42:E45"/>
    <mergeCell ref="J50:J52"/>
    <mergeCell ref="K50:K52"/>
    <mergeCell ref="L50:L52"/>
    <mergeCell ref="M50:M52"/>
    <mergeCell ref="Q50:Q52"/>
    <mergeCell ref="B53:B55"/>
    <mergeCell ref="C53:C55"/>
    <mergeCell ref="D53:D55"/>
    <mergeCell ref="E53:E55"/>
    <mergeCell ref="F53:F55"/>
    <mergeCell ref="G53:G55"/>
    <mergeCell ref="H53:H55"/>
    <mergeCell ref="I53:I55"/>
    <mergeCell ref="J53:J55"/>
    <mergeCell ref="K53:K55"/>
    <mergeCell ref="L53:L55"/>
    <mergeCell ref="M53:M55"/>
    <mergeCell ref="C83:Q83"/>
    <mergeCell ref="C84:Q84"/>
    <mergeCell ref="P47:P49"/>
    <mergeCell ref="Q47:Q49"/>
    <mergeCell ref="P50:P52"/>
    <mergeCell ref="C72:E72"/>
    <mergeCell ref="F72:J72"/>
    <mergeCell ref="K72:Q72"/>
    <mergeCell ref="C76:E76"/>
    <mergeCell ref="F76:Q76"/>
    <mergeCell ref="C77:E77"/>
    <mergeCell ref="F77:Q77"/>
    <mergeCell ref="C70:E70"/>
    <mergeCell ref="F70:J70"/>
    <mergeCell ref="K70:Q70"/>
    <mergeCell ref="C71:E71"/>
    <mergeCell ref="F71:J71"/>
    <mergeCell ref="K71:Q71"/>
    <mergeCell ref="C65:E65"/>
    <mergeCell ref="F65:J65"/>
    <mergeCell ref="K65:Q65"/>
    <mergeCell ref="C66:E66"/>
    <mergeCell ref="P53:P55"/>
    <mergeCell ref="Q53:Q55"/>
    <mergeCell ref="C78:E78"/>
    <mergeCell ref="F78:Q78"/>
    <mergeCell ref="C82:Q82"/>
    <mergeCell ref="F66:J66"/>
    <mergeCell ref="K66:Q66"/>
    <mergeCell ref="B60:H60"/>
    <mergeCell ref="N60:Q60"/>
    <mergeCell ref="C61:Q61"/>
    <mergeCell ref="C64:E64"/>
    <mergeCell ref="F64:J64"/>
    <mergeCell ref="K64:Q6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006A-2DAE-4553-BC30-7617C6E6CC16}">
  <sheetPr>
    <tabColor rgb="FFFF0000"/>
    <pageSetUpPr fitToPage="1"/>
  </sheetPr>
  <dimension ref="B2:S77"/>
  <sheetViews>
    <sheetView topLeftCell="A33" zoomScale="80" zoomScaleNormal="80" workbookViewId="0">
      <selection activeCell="B42" sqref="B42:B43"/>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1" style="1" customWidth="1"/>
    <col min="8" max="8" width="10.5703125" style="1" customWidth="1"/>
    <col min="9" max="9" width="11.5703125" style="4" customWidth="1"/>
    <col min="10" max="10" width="9.140625" style="4"/>
    <col min="11" max="11" width="11.5703125" style="4" customWidth="1"/>
    <col min="12" max="12" width="11.28515625" style="4" customWidth="1"/>
    <col min="13" max="13" width="10.42578125" style="4" customWidth="1"/>
    <col min="14" max="14" width="46.7109375" style="1" customWidth="1"/>
    <col min="15" max="15" width="10.5703125" style="3" customWidth="1"/>
    <col min="16" max="16" width="12.5703125" style="1" customWidth="1"/>
    <col min="17" max="17" width="13.28515625" style="1" customWidth="1"/>
    <col min="18" max="18" width="11.7109375" bestFit="1" customWidth="1"/>
    <col min="19" max="19" width="9.140625" style="12"/>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9" t="s">
        <v>667</v>
      </c>
      <c r="C5" s="309"/>
      <c r="D5" s="309"/>
      <c r="E5" s="309"/>
      <c r="F5" s="309"/>
      <c r="G5" s="309"/>
      <c r="H5" s="309"/>
      <c r="I5" s="309"/>
      <c r="J5" s="309"/>
      <c r="K5" s="309"/>
      <c r="L5" s="309"/>
      <c r="M5" s="309"/>
      <c r="N5" s="309"/>
      <c r="O5" s="309"/>
      <c r="P5" s="309"/>
      <c r="Q5" s="309"/>
    </row>
    <row r="6" spans="2:19" x14ac:dyDescent="0.25">
      <c r="B6" s="309" t="s">
        <v>654</v>
      </c>
      <c r="C6" s="309"/>
      <c r="D6" s="309"/>
      <c r="E6" s="309"/>
      <c r="F6" s="309"/>
      <c r="G6" s="309"/>
      <c r="H6" s="309"/>
      <c r="I6" s="309"/>
      <c r="J6" s="309"/>
      <c r="K6" s="309"/>
      <c r="L6" s="309"/>
      <c r="M6" s="309"/>
      <c r="N6" s="309"/>
      <c r="O6" s="309"/>
      <c r="P6" s="309"/>
      <c r="Q6" s="309"/>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686</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647</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51" customHeight="1" x14ac:dyDescent="0.25">
      <c r="B12" s="25" t="s">
        <v>196</v>
      </c>
      <c r="C12" s="304" t="s">
        <v>646</v>
      </c>
      <c r="D12" s="305"/>
      <c r="E12" s="306" t="s">
        <v>645</v>
      </c>
      <c r="F12" s="306"/>
      <c r="G12" s="306"/>
      <c r="H12" s="306"/>
      <c r="I12" s="306"/>
      <c r="J12" s="306"/>
      <c r="K12" s="307">
        <v>0</v>
      </c>
      <c r="L12" s="307"/>
      <c r="M12" s="307"/>
      <c r="N12" s="40" t="s">
        <v>37</v>
      </c>
      <c r="O12" s="313">
        <f>O42</f>
        <v>4</v>
      </c>
      <c r="P12" s="314"/>
      <c r="Q12" s="315"/>
    </row>
    <row r="14" spans="2:19" x14ac:dyDescent="0.25">
      <c r="B14" s="333" t="s">
        <v>203</v>
      </c>
      <c r="C14" s="333"/>
      <c r="D14" s="333"/>
      <c r="E14" s="333"/>
      <c r="F14" s="333"/>
      <c r="G14" s="333"/>
      <c r="H14" s="333"/>
      <c r="I14" s="333"/>
      <c r="J14" s="333"/>
      <c r="K14" s="333"/>
      <c r="L14" s="333"/>
      <c r="M14" s="333"/>
      <c r="N14" s="334"/>
      <c r="O14" s="334"/>
      <c r="P14" s="334"/>
      <c r="Q14" s="334"/>
    </row>
    <row r="15" spans="2:19" x14ac:dyDescent="0.25">
      <c r="B15" s="335" t="s">
        <v>204</v>
      </c>
      <c r="C15" s="336"/>
      <c r="D15" s="336"/>
      <c r="E15" s="336"/>
      <c r="F15" s="336"/>
      <c r="G15" s="336"/>
      <c r="H15" s="336"/>
      <c r="I15" s="337"/>
      <c r="J15" s="335" t="s">
        <v>205</v>
      </c>
      <c r="K15" s="336"/>
      <c r="L15" s="336"/>
      <c r="M15" s="337"/>
      <c r="N15" s="59"/>
      <c r="O15" s="10"/>
      <c r="P15" s="10"/>
      <c r="Q15" s="10"/>
    </row>
    <row r="16" spans="2:19" s="16" customFormat="1" ht="14.25" customHeight="1" x14ac:dyDescent="0.2">
      <c r="B16" s="338">
        <v>1</v>
      </c>
      <c r="C16" s="339"/>
      <c r="D16" s="339"/>
      <c r="E16" s="339"/>
      <c r="F16" s="339"/>
      <c r="G16" s="339"/>
      <c r="H16" s="339"/>
      <c r="I16" s="339"/>
      <c r="J16" s="338">
        <v>2</v>
      </c>
      <c r="K16" s="339"/>
      <c r="L16" s="339"/>
      <c r="M16" s="340"/>
      <c r="N16" s="60"/>
      <c r="O16" s="64"/>
      <c r="P16" s="64"/>
      <c r="Q16" s="64"/>
      <c r="S16" s="17"/>
    </row>
    <row r="17" spans="2:18" x14ac:dyDescent="0.25">
      <c r="B17" s="316" t="s">
        <v>206</v>
      </c>
      <c r="C17" s="317"/>
      <c r="D17" s="317"/>
      <c r="E17" s="317"/>
      <c r="F17" s="317"/>
      <c r="G17" s="317"/>
      <c r="H17" s="317"/>
      <c r="I17" s="318"/>
      <c r="J17" s="319">
        <f>+J18+J21+J24</f>
        <v>1819834</v>
      </c>
      <c r="K17" s="320"/>
      <c r="L17" s="320"/>
      <c r="M17" s="321"/>
      <c r="N17" s="55"/>
    </row>
    <row r="18" spans="2:18" x14ac:dyDescent="0.25">
      <c r="B18" s="316" t="s">
        <v>207</v>
      </c>
      <c r="C18" s="317"/>
      <c r="D18" s="317"/>
      <c r="E18" s="317"/>
      <c r="F18" s="317"/>
      <c r="G18" s="317"/>
      <c r="H18" s="317"/>
      <c r="I18" s="318"/>
      <c r="J18" s="319">
        <f>+J19</f>
        <v>0</v>
      </c>
      <c r="K18" s="320"/>
      <c r="L18" s="320"/>
      <c r="M18" s="321"/>
      <c r="N18" s="57"/>
      <c r="O18" s="61"/>
      <c r="P18" s="61"/>
      <c r="Q18" s="61"/>
    </row>
    <row r="19" spans="2:18" x14ac:dyDescent="0.25">
      <c r="B19" s="322" t="s">
        <v>208</v>
      </c>
      <c r="C19" s="323"/>
      <c r="D19" s="323"/>
      <c r="E19" s="323"/>
      <c r="F19" s="323"/>
      <c r="G19" s="323"/>
      <c r="H19" s="323"/>
      <c r="I19" s="324"/>
      <c r="J19" s="325">
        <f>+J53</f>
        <v>0</v>
      </c>
      <c r="K19" s="326"/>
      <c r="L19" s="326"/>
      <c r="M19" s="327"/>
      <c r="N19" s="57"/>
      <c r="O19" s="61"/>
      <c r="P19" s="61"/>
      <c r="Q19" s="61"/>
    </row>
    <row r="20" spans="2:18" x14ac:dyDescent="0.25">
      <c r="B20" s="328" t="s">
        <v>209</v>
      </c>
      <c r="C20" s="329"/>
      <c r="D20" s="329"/>
      <c r="E20" s="329"/>
      <c r="F20" s="329"/>
      <c r="G20" s="329"/>
      <c r="H20" s="329"/>
      <c r="I20" s="329"/>
      <c r="J20" s="330"/>
      <c r="K20" s="331"/>
      <c r="L20" s="331"/>
      <c r="M20" s="332"/>
      <c r="N20" s="56"/>
      <c r="O20" s="63"/>
      <c r="P20" s="63"/>
      <c r="Q20" s="63"/>
    </row>
    <row r="21" spans="2:18" x14ac:dyDescent="0.25">
      <c r="B21" s="54" t="s">
        <v>210</v>
      </c>
      <c r="C21" s="54"/>
      <c r="D21" s="54"/>
      <c r="E21" s="54"/>
      <c r="F21" s="54"/>
      <c r="G21" s="54"/>
      <c r="H21" s="54"/>
      <c r="I21" s="54"/>
      <c r="J21" s="319">
        <f>+J22</f>
        <v>0</v>
      </c>
      <c r="K21" s="344"/>
      <c r="L21" s="344"/>
      <c r="M21" s="345"/>
      <c r="N21" s="57"/>
      <c r="O21" s="61"/>
      <c r="P21" s="61"/>
      <c r="Q21" s="61"/>
    </row>
    <row r="22" spans="2:18" x14ac:dyDescent="0.25">
      <c r="B22" s="328" t="s">
        <v>211</v>
      </c>
      <c r="C22" s="329"/>
      <c r="D22" s="329"/>
      <c r="E22" s="329"/>
      <c r="F22" s="329"/>
      <c r="G22" s="329"/>
      <c r="H22" s="329"/>
      <c r="I22" s="341"/>
      <c r="J22" s="346">
        <f>+K53</f>
        <v>0</v>
      </c>
      <c r="K22" s="326"/>
      <c r="L22" s="326"/>
      <c r="M22" s="327"/>
      <c r="N22" s="58"/>
      <c r="O22" s="65"/>
      <c r="P22" s="65"/>
      <c r="Q22" s="65"/>
      <c r="R22" s="148"/>
    </row>
    <row r="23" spans="2:18" x14ac:dyDescent="0.25">
      <c r="B23" s="328" t="s">
        <v>212</v>
      </c>
      <c r="C23" s="329"/>
      <c r="D23" s="329"/>
      <c r="E23" s="329"/>
      <c r="F23" s="329"/>
      <c r="G23" s="329"/>
      <c r="H23" s="329"/>
      <c r="I23" s="329"/>
      <c r="J23" s="330"/>
      <c r="K23" s="331"/>
      <c r="L23" s="331"/>
      <c r="M23" s="332"/>
      <c r="N23" s="56"/>
      <c r="O23" s="63"/>
      <c r="P23" s="63"/>
      <c r="Q23" s="63"/>
      <c r="R23" s="148"/>
    </row>
    <row r="24" spans="2:18" x14ac:dyDescent="0.25">
      <c r="B24" s="316" t="s">
        <v>213</v>
      </c>
      <c r="C24" s="347"/>
      <c r="D24" s="347"/>
      <c r="E24" s="347"/>
      <c r="F24" s="347"/>
      <c r="G24" s="347"/>
      <c r="H24" s="347"/>
      <c r="I24" s="348"/>
      <c r="J24" s="319">
        <f>J25</f>
        <v>1819834</v>
      </c>
      <c r="K24" s="320"/>
      <c r="L24" s="320"/>
      <c r="M24" s="321"/>
      <c r="N24" s="57"/>
      <c r="O24" s="62"/>
      <c r="P24" s="62"/>
      <c r="Q24" s="62"/>
    </row>
    <row r="25" spans="2:18" x14ac:dyDescent="0.25">
      <c r="B25" s="328" t="s">
        <v>214</v>
      </c>
      <c r="C25" s="329"/>
      <c r="D25" s="329"/>
      <c r="E25" s="329"/>
      <c r="F25" s="329"/>
      <c r="G25" s="329"/>
      <c r="H25" s="329"/>
      <c r="I25" s="341"/>
      <c r="J25" s="342">
        <f>+L53</f>
        <v>1819834</v>
      </c>
      <c r="K25" s="342"/>
      <c r="L25" s="342"/>
      <c r="M25" s="342"/>
      <c r="N25" s="55"/>
    </row>
    <row r="26" spans="2:18" x14ac:dyDescent="0.25">
      <c r="B26" s="328" t="s">
        <v>212</v>
      </c>
      <c r="C26" s="329"/>
      <c r="D26" s="329"/>
      <c r="E26" s="329"/>
      <c r="F26" s="329"/>
      <c r="G26" s="329"/>
      <c r="H26" s="329"/>
      <c r="I26" s="329"/>
      <c r="J26" s="330"/>
      <c r="K26" s="331"/>
      <c r="L26" s="331"/>
      <c r="M26" s="332"/>
      <c r="N26" s="56"/>
      <c r="O26" s="63"/>
      <c r="P26" s="63"/>
      <c r="Q26" s="63"/>
    </row>
    <row r="27" spans="2:18" x14ac:dyDescent="0.25">
      <c r="B27" s="316" t="s">
        <v>215</v>
      </c>
      <c r="C27" s="317"/>
      <c r="D27" s="317"/>
      <c r="E27" s="317"/>
      <c r="F27" s="317"/>
      <c r="G27" s="317"/>
      <c r="H27" s="317"/>
      <c r="I27" s="318"/>
      <c r="J27" s="343"/>
      <c r="K27" s="344"/>
      <c r="L27" s="344"/>
      <c r="M27" s="345"/>
      <c r="N27" s="57"/>
      <c r="O27" s="61"/>
      <c r="P27" s="61"/>
      <c r="Q27" s="61"/>
    </row>
    <row r="28" spans="2:18" x14ac:dyDescent="0.25">
      <c r="B28" s="322" t="s">
        <v>216</v>
      </c>
      <c r="C28" s="323"/>
      <c r="D28" s="323"/>
      <c r="E28" s="323"/>
      <c r="F28" s="323"/>
      <c r="G28" s="323"/>
      <c r="H28" s="323"/>
      <c r="I28" s="323"/>
      <c r="J28" s="330"/>
      <c r="K28" s="331"/>
      <c r="L28" s="331"/>
      <c r="M28" s="332"/>
      <c r="N28" s="57"/>
      <c r="O28" s="61"/>
      <c r="P28" s="61"/>
      <c r="Q28" s="61"/>
    </row>
    <row r="29" spans="2:18" x14ac:dyDescent="0.25">
      <c r="B29" s="304"/>
      <c r="C29" s="350"/>
      <c r="D29" s="350"/>
      <c r="E29" s="350"/>
      <c r="F29" s="350"/>
      <c r="G29" s="350"/>
      <c r="H29" s="350"/>
      <c r="I29" s="305"/>
      <c r="J29" s="330"/>
      <c r="K29" s="331"/>
      <c r="L29" s="331"/>
      <c r="M29" s="332"/>
      <c r="N29" s="56"/>
      <c r="O29" s="63"/>
      <c r="P29" s="63"/>
      <c r="Q29" s="63"/>
    </row>
    <row r="30" spans="2:18" x14ac:dyDescent="0.25">
      <c r="B30" s="316" t="s">
        <v>217</v>
      </c>
      <c r="C30" s="317"/>
      <c r="D30" s="317"/>
      <c r="E30" s="317"/>
      <c r="F30" s="317"/>
      <c r="G30" s="317"/>
      <c r="H30" s="317"/>
      <c r="I30" s="317"/>
      <c r="J30" s="351">
        <f>J31+J32</f>
        <v>95780.75</v>
      </c>
      <c r="K30" s="351"/>
      <c r="L30" s="351"/>
      <c r="M30" s="351"/>
      <c r="N30" s="55"/>
    </row>
    <row r="31" spans="2:18" x14ac:dyDescent="0.25">
      <c r="B31" s="328" t="s">
        <v>218</v>
      </c>
      <c r="C31" s="329"/>
      <c r="D31" s="329"/>
      <c r="E31" s="329"/>
      <c r="F31" s="329"/>
      <c r="G31" s="329"/>
      <c r="H31" s="329"/>
      <c r="I31" s="341"/>
      <c r="J31" s="342">
        <f>+M49</f>
        <v>20000</v>
      </c>
      <c r="K31" s="342"/>
      <c r="L31" s="342"/>
      <c r="M31" s="342"/>
      <c r="N31" s="55"/>
    </row>
    <row r="32" spans="2:18" x14ac:dyDescent="0.25">
      <c r="B32" s="328" t="s">
        <v>219</v>
      </c>
      <c r="C32" s="329"/>
      <c r="D32" s="329"/>
      <c r="E32" s="329"/>
      <c r="F32" s="329"/>
      <c r="G32" s="329"/>
      <c r="H32" s="329"/>
      <c r="I32" s="341"/>
      <c r="J32" s="349">
        <f>+M45+M47+M51</f>
        <v>75780.75</v>
      </c>
      <c r="K32" s="331"/>
      <c r="L32" s="331"/>
      <c r="M32" s="332"/>
      <c r="N32" s="56"/>
      <c r="O32" s="63"/>
      <c r="P32" s="63"/>
      <c r="Q32" s="63"/>
    </row>
    <row r="33" spans="2:19" x14ac:dyDescent="0.25">
      <c r="B33" s="328" t="s">
        <v>220</v>
      </c>
      <c r="C33" s="329"/>
      <c r="D33" s="329"/>
      <c r="E33" s="329"/>
      <c r="F33" s="329"/>
      <c r="G33" s="329"/>
      <c r="H33" s="329"/>
      <c r="I33" s="341"/>
      <c r="J33" s="330"/>
      <c r="K33" s="331"/>
      <c r="L33" s="331"/>
      <c r="M33" s="332"/>
      <c r="N33" s="56"/>
      <c r="O33" s="63"/>
      <c r="P33" s="63"/>
      <c r="Q33" s="63"/>
    </row>
    <row r="34" spans="2:19" x14ac:dyDescent="0.25">
      <c r="B34" s="316" t="s">
        <v>221</v>
      </c>
      <c r="C34" s="317"/>
      <c r="D34" s="317"/>
      <c r="E34" s="317"/>
      <c r="F34" s="317"/>
      <c r="G34" s="317"/>
      <c r="H34" s="317"/>
      <c r="I34" s="318"/>
      <c r="J34" s="352">
        <f>J17+J30</f>
        <v>1915614.75</v>
      </c>
      <c r="K34" s="353"/>
      <c r="L34" s="353"/>
      <c r="M34" s="354"/>
    </row>
    <row r="37" spans="2:19" x14ac:dyDescent="0.25">
      <c r="B37" s="96" t="s">
        <v>222</v>
      </c>
      <c r="C37" s="102"/>
      <c r="D37" s="102"/>
      <c r="E37" s="102"/>
      <c r="F37" s="102"/>
      <c r="G37" s="102"/>
      <c r="H37" s="102"/>
      <c r="I37" s="113"/>
      <c r="J37" s="113"/>
      <c r="K37" s="113"/>
      <c r="L37" s="113"/>
      <c r="M37" s="113"/>
      <c r="N37" s="102"/>
      <c r="O37" s="101"/>
      <c r="P37" s="102"/>
      <c r="Q37" s="102"/>
    </row>
    <row r="38" spans="2:19" ht="15" customHeight="1" x14ac:dyDescent="0.25">
      <c r="B38" s="355" t="s">
        <v>223</v>
      </c>
      <c r="C38" s="355" t="s">
        <v>224</v>
      </c>
      <c r="D38" s="355" t="s">
        <v>225</v>
      </c>
      <c r="E38" s="355" t="s">
        <v>226</v>
      </c>
      <c r="F38" s="355" t="s">
        <v>227</v>
      </c>
      <c r="G38" s="355" t="s">
        <v>228</v>
      </c>
      <c r="H38" s="356" t="s">
        <v>229</v>
      </c>
      <c r="I38" s="357" t="s">
        <v>230</v>
      </c>
      <c r="J38" s="357"/>
      <c r="K38" s="357"/>
      <c r="L38" s="357"/>
      <c r="M38" s="357"/>
      <c r="N38" s="355" t="s">
        <v>6</v>
      </c>
      <c r="O38" s="355"/>
      <c r="P38" s="355" t="s">
        <v>231</v>
      </c>
      <c r="Q38" s="355" t="s">
        <v>232</v>
      </c>
    </row>
    <row r="39" spans="2:19" ht="25.5" customHeight="1" x14ac:dyDescent="0.25">
      <c r="B39" s="355"/>
      <c r="C39" s="355"/>
      <c r="D39" s="355"/>
      <c r="E39" s="355"/>
      <c r="F39" s="355"/>
      <c r="G39" s="355"/>
      <c r="H39" s="356"/>
      <c r="I39" s="357" t="s">
        <v>143</v>
      </c>
      <c r="J39" s="357" t="s">
        <v>233</v>
      </c>
      <c r="K39" s="357"/>
      <c r="L39" s="357"/>
      <c r="M39" s="357" t="s">
        <v>234</v>
      </c>
      <c r="N39" s="355" t="s">
        <v>316</v>
      </c>
      <c r="O39" s="355" t="s">
        <v>317</v>
      </c>
      <c r="P39" s="355"/>
      <c r="Q39" s="355"/>
    </row>
    <row r="40" spans="2:19" ht="77.25" customHeight="1" x14ac:dyDescent="0.25">
      <c r="B40" s="355"/>
      <c r="C40" s="355"/>
      <c r="D40" s="355"/>
      <c r="E40" s="355"/>
      <c r="F40" s="355"/>
      <c r="G40" s="355"/>
      <c r="H40" s="356"/>
      <c r="I40" s="357"/>
      <c r="J40" s="76" t="s">
        <v>237</v>
      </c>
      <c r="K40" s="76" t="s">
        <v>238</v>
      </c>
      <c r="L40" s="76" t="s">
        <v>239</v>
      </c>
      <c r="M40" s="357"/>
      <c r="N40" s="355"/>
      <c r="O40" s="355"/>
      <c r="P40" s="355"/>
      <c r="Q40" s="355"/>
    </row>
    <row r="41" spans="2:19" s="16" customFormat="1" ht="12" x14ac:dyDescent="0.2">
      <c r="B41" s="124">
        <v>1</v>
      </c>
      <c r="C41" s="124">
        <v>2</v>
      </c>
      <c r="D41" s="124">
        <v>3</v>
      </c>
      <c r="E41" s="124">
        <v>4</v>
      </c>
      <c r="F41" s="124">
        <v>5</v>
      </c>
      <c r="G41" s="124">
        <v>6</v>
      </c>
      <c r="H41" s="124">
        <v>7</v>
      </c>
      <c r="I41" s="79">
        <v>8</v>
      </c>
      <c r="J41" s="79">
        <v>9</v>
      </c>
      <c r="K41" s="79">
        <v>10</v>
      </c>
      <c r="L41" s="79">
        <v>11</v>
      </c>
      <c r="M41" s="79">
        <v>12</v>
      </c>
      <c r="N41" s="124">
        <v>13</v>
      </c>
      <c r="O41" s="124">
        <v>14</v>
      </c>
      <c r="P41" s="124">
        <v>15</v>
      </c>
      <c r="Q41" s="124">
        <v>16</v>
      </c>
      <c r="S41" s="17"/>
    </row>
    <row r="42" spans="2:19" ht="45.75" customHeight="1" x14ac:dyDescent="0.25">
      <c r="B42" s="359" t="s">
        <v>650</v>
      </c>
      <c r="C42" s="358" t="s">
        <v>241</v>
      </c>
      <c r="D42" s="358" t="s">
        <v>469</v>
      </c>
      <c r="E42" s="358" t="s">
        <v>242</v>
      </c>
      <c r="F42" s="359" t="s">
        <v>244</v>
      </c>
      <c r="G42" s="360" t="s">
        <v>245</v>
      </c>
      <c r="H42" s="359" t="s">
        <v>246</v>
      </c>
      <c r="I42" s="372">
        <f>SUM(J42:M43)</f>
        <v>1915614.75</v>
      </c>
      <c r="J42" s="372">
        <f>SUM(J45:J52)</f>
        <v>0</v>
      </c>
      <c r="K42" s="372">
        <f>SUM(K45:K52)</f>
        <v>0</v>
      </c>
      <c r="L42" s="372">
        <f>SUM(L45:L52)</f>
        <v>1819834</v>
      </c>
      <c r="M42" s="372">
        <f>SUM(M45:M52)</f>
        <v>95780.75</v>
      </c>
      <c r="N42" s="277" t="s">
        <v>652</v>
      </c>
      <c r="O42" s="279">
        <f>+O45+O47+O49+O51</f>
        <v>4</v>
      </c>
      <c r="P42" s="367" t="s">
        <v>37</v>
      </c>
      <c r="Q42" s="367" t="s">
        <v>634</v>
      </c>
    </row>
    <row r="43" spans="2:19" ht="46.5" customHeight="1" x14ac:dyDescent="0.25">
      <c r="B43" s="359"/>
      <c r="C43" s="358"/>
      <c r="D43" s="358"/>
      <c r="E43" s="358"/>
      <c r="F43" s="359"/>
      <c r="G43" s="361"/>
      <c r="H43" s="359"/>
      <c r="I43" s="372"/>
      <c r="J43" s="372"/>
      <c r="K43" s="372"/>
      <c r="L43" s="372"/>
      <c r="M43" s="372"/>
      <c r="N43" s="277" t="s">
        <v>653</v>
      </c>
      <c r="O43" s="279">
        <f>+O46+O48+O50+O52</f>
        <v>37</v>
      </c>
      <c r="P43" s="368"/>
      <c r="Q43" s="368"/>
    </row>
    <row r="44" spans="2:19" ht="22.5" x14ac:dyDescent="0.25">
      <c r="B44" s="281" t="s">
        <v>251</v>
      </c>
      <c r="C44" s="278" t="s">
        <v>37</v>
      </c>
      <c r="D44" s="278" t="s">
        <v>37</v>
      </c>
      <c r="E44" s="278" t="s">
        <v>37</v>
      </c>
      <c r="F44" s="278" t="s">
        <v>37</v>
      </c>
      <c r="G44" s="278" t="s">
        <v>37</v>
      </c>
      <c r="H44" s="278" t="s">
        <v>37</v>
      </c>
      <c r="I44" s="282" t="s">
        <v>37</v>
      </c>
      <c r="J44" s="282" t="s">
        <v>37</v>
      </c>
      <c r="K44" s="283" t="s">
        <v>37</v>
      </c>
      <c r="L44" s="283" t="s">
        <v>37</v>
      </c>
      <c r="M44" s="282" t="s">
        <v>37</v>
      </c>
      <c r="N44" s="277" t="s">
        <v>37</v>
      </c>
      <c r="O44" s="278" t="s">
        <v>37</v>
      </c>
      <c r="P44" s="284" t="s">
        <v>37</v>
      </c>
      <c r="Q44" s="278" t="s">
        <v>37</v>
      </c>
    </row>
    <row r="45" spans="2:19" ht="35.25" customHeight="1" x14ac:dyDescent="0.25">
      <c r="B45" s="369" t="s">
        <v>656</v>
      </c>
      <c r="C45" s="370" t="s">
        <v>37</v>
      </c>
      <c r="D45" s="371" t="s">
        <v>657</v>
      </c>
      <c r="E45" s="358" t="s">
        <v>150</v>
      </c>
      <c r="F45" s="370" t="s">
        <v>37</v>
      </c>
      <c r="G45" s="371" t="s">
        <v>245</v>
      </c>
      <c r="H45" s="370" t="s">
        <v>37</v>
      </c>
      <c r="I45" s="362">
        <f>SUM(J45:M46)</f>
        <v>315789.48</v>
      </c>
      <c r="J45" s="362">
        <v>0</v>
      </c>
      <c r="K45" s="363">
        <v>0</v>
      </c>
      <c r="L45" s="363">
        <v>300000</v>
      </c>
      <c r="M45" s="363">
        <v>15789.48</v>
      </c>
      <c r="N45" s="281" t="s">
        <v>652</v>
      </c>
      <c r="O45" s="275">
        <v>1</v>
      </c>
      <c r="P45" s="365" t="s">
        <v>325</v>
      </c>
      <c r="Q45" s="365" t="s">
        <v>457</v>
      </c>
    </row>
    <row r="46" spans="2:19" ht="34.5" customHeight="1" x14ac:dyDescent="0.25">
      <c r="B46" s="369"/>
      <c r="C46" s="370"/>
      <c r="D46" s="371"/>
      <c r="E46" s="358"/>
      <c r="F46" s="370"/>
      <c r="G46" s="371"/>
      <c r="H46" s="370"/>
      <c r="I46" s="362"/>
      <c r="J46" s="362"/>
      <c r="K46" s="364"/>
      <c r="L46" s="364"/>
      <c r="M46" s="364"/>
      <c r="N46" s="281" t="s">
        <v>653</v>
      </c>
      <c r="O46" s="275">
        <v>1</v>
      </c>
      <c r="P46" s="366"/>
      <c r="Q46" s="366"/>
    </row>
    <row r="47" spans="2:19" ht="35.25" customHeight="1" x14ac:dyDescent="0.25">
      <c r="B47" s="369" t="s">
        <v>661</v>
      </c>
      <c r="C47" s="370" t="s">
        <v>37</v>
      </c>
      <c r="D47" s="371" t="s">
        <v>486</v>
      </c>
      <c r="E47" s="358" t="s">
        <v>150</v>
      </c>
      <c r="F47" s="370" t="s">
        <v>37</v>
      </c>
      <c r="G47" s="371" t="s">
        <v>245</v>
      </c>
      <c r="H47" s="370" t="s">
        <v>37</v>
      </c>
      <c r="I47" s="362">
        <f>SUM(J47:M48)</f>
        <v>687410.53</v>
      </c>
      <c r="J47" s="362">
        <v>0</v>
      </c>
      <c r="K47" s="363">
        <v>0</v>
      </c>
      <c r="L47" s="363">
        <v>653040</v>
      </c>
      <c r="M47" s="363">
        <v>34370.53</v>
      </c>
      <c r="N47" s="281" t="s">
        <v>652</v>
      </c>
      <c r="O47" s="275">
        <v>1</v>
      </c>
      <c r="P47" s="365" t="s">
        <v>264</v>
      </c>
      <c r="Q47" s="365" t="s">
        <v>634</v>
      </c>
    </row>
    <row r="48" spans="2:19" ht="34.5" customHeight="1" x14ac:dyDescent="0.25">
      <c r="B48" s="369"/>
      <c r="C48" s="370"/>
      <c r="D48" s="371"/>
      <c r="E48" s="358"/>
      <c r="F48" s="370"/>
      <c r="G48" s="371"/>
      <c r="H48" s="370"/>
      <c r="I48" s="362"/>
      <c r="J48" s="362"/>
      <c r="K48" s="364"/>
      <c r="L48" s="364"/>
      <c r="M48" s="364"/>
      <c r="N48" s="281" t="s">
        <v>653</v>
      </c>
      <c r="O48" s="275">
        <v>8</v>
      </c>
      <c r="P48" s="366"/>
      <c r="Q48" s="366"/>
    </row>
    <row r="49" spans="2:19" ht="34.5" customHeight="1" x14ac:dyDescent="0.25">
      <c r="B49" s="369" t="s">
        <v>662</v>
      </c>
      <c r="C49" s="370" t="s">
        <v>37</v>
      </c>
      <c r="D49" s="371" t="s">
        <v>482</v>
      </c>
      <c r="E49" s="371" t="s">
        <v>261</v>
      </c>
      <c r="F49" s="370" t="s">
        <v>37</v>
      </c>
      <c r="G49" s="371" t="s">
        <v>245</v>
      </c>
      <c r="H49" s="370" t="s">
        <v>37</v>
      </c>
      <c r="I49" s="362">
        <f>SUM(J49:M50)</f>
        <v>400000</v>
      </c>
      <c r="J49" s="362">
        <v>0</v>
      </c>
      <c r="K49" s="363">
        <v>0</v>
      </c>
      <c r="L49" s="363">
        <v>380000</v>
      </c>
      <c r="M49" s="363">
        <v>20000</v>
      </c>
      <c r="N49" s="281" t="s">
        <v>652</v>
      </c>
      <c r="O49" s="275">
        <v>1</v>
      </c>
      <c r="P49" s="365" t="s">
        <v>256</v>
      </c>
      <c r="Q49" s="365" t="s">
        <v>634</v>
      </c>
    </row>
    <row r="50" spans="2:19" ht="36.75" customHeight="1" x14ac:dyDescent="0.25">
      <c r="B50" s="369"/>
      <c r="C50" s="370"/>
      <c r="D50" s="371"/>
      <c r="E50" s="371"/>
      <c r="F50" s="370"/>
      <c r="G50" s="371"/>
      <c r="H50" s="370"/>
      <c r="I50" s="362"/>
      <c r="J50" s="362"/>
      <c r="K50" s="364"/>
      <c r="L50" s="364"/>
      <c r="M50" s="364"/>
      <c r="N50" s="281" t="s">
        <v>653</v>
      </c>
      <c r="O50" s="275">
        <v>17</v>
      </c>
      <c r="P50" s="366"/>
      <c r="Q50" s="366"/>
    </row>
    <row r="51" spans="2:19" ht="34.5" customHeight="1" x14ac:dyDescent="0.25">
      <c r="B51" s="369" t="s">
        <v>663</v>
      </c>
      <c r="C51" s="370" t="s">
        <v>37</v>
      </c>
      <c r="D51" s="371" t="s">
        <v>484</v>
      </c>
      <c r="E51" s="358" t="s">
        <v>150</v>
      </c>
      <c r="F51" s="370" t="s">
        <v>37</v>
      </c>
      <c r="G51" s="371" t="s">
        <v>245</v>
      </c>
      <c r="H51" s="370" t="s">
        <v>37</v>
      </c>
      <c r="I51" s="362">
        <f>SUM(J51:M52)</f>
        <v>512414.74</v>
      </c>
      <c r="J51" s="362">
        <v>0</v>
      </c>
      <c r="K51" s="363">
        <v>0</v>
      </c>
      <c r="L51" s="363">
        <v>486794</v>
      </c>
      <c r="M51" s="363">
        <v>25620.74</v>
      </c>
      <c r="N51" s="281" t="s">
        <v>652</v>
      </c>
      <c r="O51" s="275">
        <v>1</v>
      </c>
      <c r="P51" s="365" t="s">
        <v>256</v>
      </c>
      <c r="Q51" s="365" t="s">
        <v>634</v>
      </c>
    </row>
    <row r="52" spans="2:19" ht="39" customHeight="1" x14ac:dyDescent="0.25">
      <c r="B52" s="369"/>
      <c r="C52" s="370"/>
      <c r="D52" s="371"/>
      <c r="E52" s="358"/>
      <c r="F52" s="370"/>
      <c r="G52" s="371"/>
      <c r="H52" s="370"/>
      <c r="I52" s="362"/>
      <c r="J52" s="362"/>
      <c r="K52" s="364"/>
      <c r="L52" s="364"/>
      <c r="M52" s="364"/>
      <c r="N52" s="287" t="s">
        <v>653</v>
      </c>
      <c r="O52" s="286">
        <v>11</v>
      </c>
      <c r="P52" s="366"/>
      <c r="Q52" s="366"/>
    </row>
    <row r="53" spans="2:19" x14ac:dyDescent="0.25">
      <c r="B53" s="373" t="s">
        <v>287</v>
      </c>
      <c r="C53" s="373"/>
      <c r="D53" s="373"/>
      <c r="E53" s="373"/>
      <c r="F53" s="373"/>
      <c r="G53" s="373"/>
      <c r="H53" s="373"/>
      <c r="I53" s="285">
        <f t="shared" ref="I53:K53" si="0">I42</f>
        <v>1915614.75</v>
      </c>
      <c r="J53" s="285">
        <f t="shared" si="0"/>
        <v>0</v>
      </c>
      <c r="K53" s="285">
        <f t="shared" si="0"/>
        <v>0</v>
      </c>
      <c r="L53" s="285">
        <f>L42</f>
        <v>1819834</v>
      </c>
      <c r="M53" s="285">
        <f>M42</f>
        <v>95780.75</v>
      </c>
      <c r="N53" s="374"/>
      <c r="O53" s="374"/>
      <c r="P53" s="374"/>
      <c r="Q53" s="374"/>
    </row>
    <row r="54" spans="2:19" ht="41.25" customHeight="1" x14ac:dyDescent="0.25">
      <c r="B54" s="288" t="s">
        <v>292</v>
      </c>
      <c r="C54" s="375" t="s">
        <v>687</v>
      </c>
      <c r="D54" s="375"/>
      <c r="E54" s="375"/>
      <c r="F54" s="375"/>
      <c r="G54" s="375"/>
      <c r="H54" s="375"/>
      <c r="I54" s="375"/>
      <c r="J54" s="375"/>
      <c r="K54" s="375"/>
      <c r="L54" s="375"/>
      <c r="M54" s="375"/>
      <c r="N54" s="375"/>
      <c r="O54" s="375"/>
      <c r="P54" s="375"/>
      <c r="Q54" s="375"/>
    </row>
    <row r="55" spans="2:19" x14ac:dyDescent="0.25">
      <c r="L55" s="32"/>
    </row>
    <row r="56" spans="2:19" x14ac:dyDescent="0.25">
      <c r="B56" s="10" t="s">
        <v>294</v>
      </c>
    </row>
    <row r="57" spans="2:19" ht="15" customHeight="1" x14ac:dyDescent="0.25">
      <c r="B57" s="8" t="s">
        <v>3</v>
      </c>
      <c r="C57" s="376" t="s">
        <v>295</v>
      </c>
      <c r="D57" s="376"/>
      <c r="E57" s="376"/>
      <c r="F57" s="335" t="s">
        <v>296</v>
      </c>
      <c r="G57" s="336"/>
      <c r="H57" s="336"/>
      <c r="I57" s="336"/>
      <c r="J57" s="337"/>
      <c r="K57" s="376" t="s">
        <v>297</v>
      </c>
      <c r="L57" s="376"/>
      <c r="M57" s="376"/>
      <c r="N57" s="376"/>
      <c r="O57" s="376"/>
      <c r="P57" s="376"/>
      <c r="Q57" s="376"/>
    </row>
    <row r="58" spans="2:19" s="16" customFormat="1" ht="12" x14ac:dyDescent="0.2">
      <c r="B58" s="21">
        <v>1</v>
      </c>
      <c r="C58" s="377">
        <v>2</v>
      </c>
      <c r="D58" s="377"/>
      <c r="E58" s="377"/>
      <c r="F58" s="338">
        <v>3</v>
      </c>
      <c r="G58" s="339"/>
      <c r="H58" s="339"/>
      <c r="I58" s="339"/>
      <c r="J58" s="340"/>
      <c r="K58" s="377">
        <v>4</v>
      </c>
      <c r="L58" s="377"/>
      <c r="M58" s="377"/>
      <c r="N58" s="377"/>
      <c r="O58" s="377"/>
      <c r="P58" s="377"/>
      <c r="Q58" s="377"/>
      <c r="S58" s="17"/>
    </row>
    <row r="59" spans="2:19" s="9" customFormat="1" x14ac:dyDescent="0.25">
      <c r="B59" s="11"/>
      <c r="C59" s="378" t="s">
        <v>298</v>
      </c>
      <c r="D59" s="379"/>
      <c r="E59" s="380"/>
      <c r="F59" s="381"/>
      <c r="G59" s="382"/>
      <c r="H59" s="382"/>
      <c r="I59" s="382"/>
      <c r="J59" s="383"/>
      <c r="K59" s="384"/>
      <c r="L59" s="384"/>
      <c r="M59" s="384"/>
      <c r="N59" s="384"/>
      <c r="O59" s="384"/>
      <c r="P59" s="384"/>
      <c r="Q59" s="384"/>
      <c r="S59" s="13"/>
    </row>
    <row r="62" spans="2:19" x14ac:dyDescent="0.25">
      <c r="B62" s="10" t="s">
        <v>299</v>
      </c>
    </row>
    <row r="63" spans="2:19" ht="15" customHeight="1" x14ac:dyDescent="0.25">
      <c r="B63" s="8" t="s">
        <v>3</v>
      </c>
      <c r="C63" s="376" t="s">
        <v>300</v>
      </c>
      <c r="D63" s="376"/>
      <c r="E63" s="376"/>
      <c r="F63" s="376" t="s">
        <v>296</v>
      </c>
      <c r="G63" s="376"/>
      <c r="H63" s="376"/>
      <c r="I63" s="376"/>
      <c r="J63" s="376"/>
      <c r="K63" s="376" t="s">
        <v>301</v>
      </c>
      <c r="L63" s="376"/>
      <c r="M63" s="376"/>
      <c r="N63" s="376"/>
      <c r="O63" s="376"/>
      <c r="P63" s="376"/>
      <c r="Q63" s="376"/>
    </row>
    <row r="64" spans="2:19" s="16" customFormat="1" ht="11.25" customHeight="1" x14ac:dyDescent="0.2">
      <c r="B64" s="21">
        <v>1</v>
      </c>
      <c r="C64" s="377">
        <v>2</v>
      </c>
      <c r="D64" s="377"/>
      <c r="E64" s="377"/>
      <c r="F64" s="377">
        <v>3</v>
      </c>
      <c r="G64" s="377"/>
      <c r="H64" s="377"/>
      <c r="I64" s="377"/>
      <c r="J64" s="377"/>
      <c r="K64" s="377">
        <v>4</v>
      </c>
      <c r="L64" s="377"/>
      <c r="M64" s="377"/>
      <c r="N64" s="377"/>
      <c r="O64" s="377"/>
      <c r="P64" s="377"/>
      <c r="Q64" s="377"/>
      <c r="S64" s="17"/>
    </row>
    <row r="65" spans="2:19" s="9" customFormat="1" x14ac:dyDescent="0.25">
      <c r="B65" s="11"/>
      <c r="C65" s="378" t="s">
        <v>298</v>
      </c>
      <c r="D65" s="379"/>
      <c r="E65" s="380"/>
      <c r="F65" s="392"/>
      <c r="G65" s="392"/>
      <c r="H65" s="392"/>
      <c r="I65" s="392"/>
      <c r="J65" s="392"/>
      <c r="K65" s="384"/>
      <c r="L65" s="384"/>
      <c r="M65" s="384"/>
      <c r="N65" s="384"/>
      <c r="O65" s="384"/>
      <c r="P65" s="384"/>
      <c r="Q65" s="384"/>
      <c r="S65" s="13"/>
    </row>
    <row r="68" spans="2:19" x14ac:dyDescent="0.25">
      <c r="B68" s="10" t="s">
        <v>302</v>
      </c>
    </row>
    <row r="69" spans="2:19" ht="39" customHeight="1" x14ac:dyDescent="0.25">
      <c r="B69" s="6" t="s">
        <v>3</v>
      </c>
      <c r="C69" s="310" t="s">
        <v>303</v>
      </c>
      <c r="D69" s="310"/>
      <c r="E69" s="310"/>
      <c r="F69" s="393" t="s">
        <v>304</v>
      </c>
      <c r="G69" s="394"/>
      <c r="H69" s="394"/>
      <c r="I69" s="394"/>
      <c r="J69" s="394"/>
      <c r="K69" s="394"/>
      <c r="L69" s="394"/>
      <c r="M69" s="394"/>
      <c r="N69" s="394"/>
      <c r="O69" s="394"/>
      <c r="P69" s="394"/>
      <c r="Q69" s="395"/>
    </row>
    <row r="70" spans="2:19" s="27" customFormat="1" ht="12" x14ac:dyDescent="0.2">
      <c r="B70" s="26">
        <v>1</v>
      </c>
      <c r="C70" s="396">
        <v>2</v>
      </c>
      <c r="D70" s="396"/>
      <c r="E70" s="396"/>
      <c r="F70" s="397">
        <v>3</v>
      </c>
      <c r="G70" s="398"/>
      <c r="H70" s="398"/>
      <c r="I70" s="398"/>
      <c r="J70" s="398"/>
      <c r="K70" s="398"/>
      <c r="L70" s="398"/>
      <c r="M70" s="398"/>
      <c r="N70" s="398"/>
      <c r="O70" s="398"/>
      <c r="P70" s="398"/>
      <c r="Q70" s="399"/>
      <c r="S70" s="17"/>
    </row>
    <row r="71" spans="2:19" s="9" customFormat="1" ht="66.75" customHeight="1" x14ac:dyDescent="0.25">
      <c r="B71" s="40" t="s">
        <v>15</v>
      </c>
      <c r="C71" s="385" t="s">
        <v>651</v>
      </c>
      <c r="D71" s="385"/>
      <c r="E71" s="385"/>
      <c r="F71" s="386" t="s">
        <v>688</v>
      </c>
      <c r="G71" s="387"/>
      <c r="H71" s="387"/>
      <c r="I71" s="387"/>
      <c r="J71" s="387"/>
      <c r="K71" s="387"/>
      <c r="L71" s="387"/>
      <c r="M71" s="387"/>
      <c r="N71" s="387"/>
      <c r="O71" s="387"/>
      <c r="P71" s="387"/>
      <c r="Q71" s="388"/>
      <c r="S71" s="13"/>
    </row>
    <row r="72" spans="2:19" s="9" customFormat="1" x14ac:dyDescent="0.25">
      <c r="C72" s="28"/>
      <c r="D72" s="28"/>
      <c r="E72" s="28"/>
      <c r="F72" s="28"/>
      <c r="G72" s="28"/>
      <c r="H72" s="28"/>
      <c r="I72" s="23"/>
      <c r="J72" s="23"/>
      <c r="K72" s="23"/>
      <c r="L72" s="23"/>
      <c r="M72" s="23"/>
      <c r="N72" s="23"/>
      <c r="O72" s="23"/>
      <c r="P72" s="23"/>
      <c r="Q72" s="23"/>
      <c r="S72" s="13"/>
    </row>
    <row r="74" spans="2:19" x14ac:dyDescent="0.25">
      <c r="B74" s="10" t="s">
        <v>310</v>
      </c>
    </row>
    <row r="75" spans="2:19" x14ac:dyDescent="0.25">
      <c r="B75" s="8" t="s">
        <v>3</v>
      </c>
      <c r="C75" s="376" t="s">
        <v>311</v>
      </c>
      <c r="D75" s="376"/>
      <c r="E75" s="376"/>
      <c r="F75" s="376"/>
      <c r="G75" s="376"/>
      <c r="H75" s="376"/>
      <c r="I75" s="376"/>
      <c r="J75" s="376"/>
      <c r="K75" s="376"/>
      <c r="L75" s="376"/>
      <c r="M75" s="376"/>
      <c r="N75" s="376"/>
      <c r="O75" s="376"/>
      <c r="P75" s="376"/>
      <c r="Q75" s="376"/>
    </row>
    <row r="76" spans="2:19" s="16" customFormat="1" ht="12" x14ac:dyDescent="0.2">
      <c r="B76" s="26">
        <v>1</v>
      </c>
      <c r="C76" s="377">
        <v>2</v>
      </c>
      <c r="D76" s="377"/>
      <c r="E76" s="377"/>
      <c r="F76" s="377"/>
      <c r="G76" s="377"/>
      <c r="H76" s="377"/>
      <c r="I76" s="377"/>
      <c r="J76" s="377"/>
      <c r="K76" s="377"/>
      <c r="L76" s="377"/>
      <c r="M76" s="377"/>
      <c r="N76" s="377"/>
      <c r="O76" s="377"/>
      <c r="P76" s="377"/>
      <c r="Q76" s="377"/>
      <c r="S76" s="17"/>
    </row>
    <row r="77" spans="2:19" s="9" customFormat="1" ht="63.75" customHeight="1" x14ac:dyDescent="0.25">
      <c r="B77" s="40" t="s">
        <v>15</v>
      </c>
      <c r="C77" s="389" t="s">
        <v>312</v>
      </c>
      <c r="D77" s="390"/>
      <c r="E77" s="390"/>
      <c r="F77" s="390"/>
      <c r="G77" s="390"/>
      <c r="H77" s="390"/>
      <c r="I77" s="390"/>
      <c r="J77" s="390"/>
      <c r="K77" s="390"/>
      <c r="L77" s="390"/>
      <c r="M77" s="390"/>
      <c r="N77" s="390"/>
      <c r="O77" s="390"/>
      <c r="P77" s="390"/>
      <c r="Q77" s="391"/>
      <c r="S77" s="13"/>
    </row>
  </sheetData>
  <mergeCells count="174">
    <mergeCell ref="C71:E71"/>
    <mergeCell ref="F71:Q71"/>
    <mergeCell ref="C75:Q75"/>
    <mergeCell ref="C76:Q76"/>
    <mergeCell ref="C77:Q77"/>
    <mergeCell ref="C65:E65"/>
    <mergeCell ref="F65:J65"/>
    <mergeCell ref="K65:Q65"/>
    <mergeCell ref="C69:E69"/>
    <mergeCell ref="F69:Q69"/>
    <mergeCell ref="C70:E70"/>
    <mergeCell ref="F70:Q70"/>
    <mergeCell ref="C63:E63"/>
    <mergeCell ref="F63:J63"/>
    <mergeCell ref="K63:Q63"/>
    <mergeCell ref="C64:E64"/>
    <mergeCell ref="F64:J64"/>
    <mergeCell ref="K64:Q64"/>
    <mergeCell ref="C58:E58"/>
    <mergeCell ref="F58:J58"/>
    <mergeCell ref="K58:Q58"/>
    <mergeCell ref="C59:E59"/>
    <mergeCell ref="F59:J59"/>
    <mergeCell ref="K59:Q59"/>
    <mergeCell ref="B53:H53"/>
    <mergeCell ref="N53:Q53"/>
    <mergeCell ref="C54:Q54"/>
    <mergeCell ref="C57:E57"/>
    <mergeCell ref="F57:J57"/>
    <mergeCell ref="K57:Q57"/>
    <mergeCell ref="J51:J52"/>
    <mergeCell ref="K51:K52"/>
    <mergeCell ref="L51:L52"/>
    <mergeCell ref="M51:M52"/>
    <mergeCell ref="P51:P52"/>
    <mergeCell ref="Q51:Q52"/>
    <mergeCell ref="P49:P50"/>
    <mergeCell ref="Q49:Q50"/>
    <mergeCell ref="B51:B52"/>
    <mergeCell ref="C51:C52"/>
    <mergeCell ref="D51:D52"/>
    <mergeCell ref="E51:E52"/>
    <mergeCell ref="F51:F52"/>
    <mergeCell ref="G51:G52"/>
    <mergeCell ref="H51:H52"/>
    <mergeCell ref="I51:I52"/>
    <mergeCell ref="H49:H50"/>
    <mergeCell ref="I49:I50"/>
    <mergeCell ref="J49:J50"/>
    <mergeCell ref="K49:K50"/>
    <mergeCell ref="L49:L50"/>
    <mergeCell ref="M49:M50"/>
    <mergeCell ref="B49:B50"/>
    <mergeCell ref="C49:C50"/>
    <mergeCell ref="D49:D50"/>
    <mergeCell ref="E49:E50"/>
    <mergeCell ref="F49:F50"/>
    <mergeCell ref="G49:G50"/>
    <mergeCell ref="J47:J48"/>
    <mergeCell ref="K47:K48"/>
    <mergeCell ref="L47:L48"/>
    <mergeCell ref="M47:M48"/>
    <mergeCell ref="P47:P48"/>
    <mergeCell ref="Q47:Q48"/>
    <mergeCell ref="B47:B48"/>
    <mergeCell ref="C47:C48"/>
    <mergeCell ref="D47:D48"/>
    <mergeCell ref="E47:E48"/>
    <mergeCell ref="F47:F48"/>
    <mergeCell ref="G47:G48"/>
    <mergeCell ref="H47:H48"/>
    <mergeCell ref="I47:I48"/>
    <mergeCell ref="J45:J46"/>
    <mergeCell ref="K45:K46"/>
    <mergeCell ref="L45:L46"/>
    <mergeCell ref="M45:M46"/>
    <mergeCell ref="P45:P46"/>
    <mergeCell ref="Q45:Q46"/>
    <mergeCell ref="P42:P43"/>
    <mergeCell ref="Q42:Q43"/>
    <mergeCell ref="B45:B46"/>
    <mergeCell ref="C45:C46"/>
    <mergeCell ref="D45:D46"/>
    <mergeCell ref="E45:E46"/>
    <mergeCell ref="F45:F46"/>
    <mergeCell ref="G45:G46"/>
    <mergeCell ref="H45:H46"/>
    <mergeCell ref="I45:I46"/>
    <mergeCell ref="H42:H43"/>
    <mergeCell ref="I42:I43"/>
    <mergeCell ref="J42:J43"/>
    <mergeCell ref="K42:K43"/>
    <mergeCell ref="L42:L43"/>
    <mergeCell ref="M42:M43"/>
    <mergeCell ref="B42:B43"/>
    <mergeCell ref="C42:C43"/>
    <mergeCell ref="D42:D43"/>
    <mergeCell ref="E42:E43"/>
    <mergeCell ref="F42:F43"/>
    <mergeCell ref="G42:G43"/>
    <mergeCell ref="N38:O38"/>
    <mergeCell ref="P38:P40"/>
    <mergeCell ref="Q38:Q40"/>
    <mergeCell ref="I39:I40"/>
    <mergeCell ref="J39:L39"/>
    <mergeCell ref="M39:M40"/>
    <mergeCell ref="N39:N40"/>
    <mergeCell ref="O39:O40"/>
    <mergeCell ref="B34:I34"/>
    <mergeCell ref="J34:M34"/>
    <mergeCell ref="B38:B40"/>
    <mergeCell ref="C38:C40"/>
    <mergeCell ref="D38:D40"/>
    <mergeCell ref="E38:E40"/>
    <mergeCell ref="F38:F40"/>
    <mergeCell ref="G38:G40"/>
    <mergeCell ref="H38:H40"/>
    <mergeCell ref="I38:M38"/>
    <mergeCell ref="B31:I31"/>
    <mergeCell ref="J31:M31"/>
    <mergeCell ref="B32:I32"/>
    <mergeCell ref="J32:M32"/>
    <mergeCell ref="B33:I33"/>
    <mergeCell ref="J33:M33"/>
    <mergeCell ref="B28:I28"/>
    <mergeCell ref="J28:M28"/>
    <mergeCell ref="B29:I29"/>
    <mergeCell ref="J29:M29"/>
    <mergeCell ref="B30:I30"/>
    <mergeCell ref="J30:M30"/>
    <mergeCell ref="B25:I25"/>
    <mergeCell ref="J25:M25"/>
    <mergeCell ref="B26:I26"/>
    <mergeCell ref="J26:M26"/>
    <mergeCell ref="B27:I27"/>
    <mergeCell ref="J27:M27"/>
    <mergeCell ref="J21:M21"/>
    <mergeCell ref="B22:I22"/>
    <mergeCell ref="J22:M22"/>
    <mergeCell ref="B23:I23"/>
    <mergeCell ref="J23:M23"/>
    <mergeCell ref="B24:I24"/>
    <mergeCell ref="J24:M24"/>
    <mergeCell ref="B18:I18"/>
    <mergeCell ref="J18:M18"/>
    <mergeCell ref="B19:I19"/>
    <mergeCell ref="J19:M19"/>
    <mergeCell ref="B20:I20"/>
    <mergeCell ref="J20:M20"/>
    <mergeCell ref="B14:Q14"/>
    <mergeCell ref="B15:I15"/>
    <mergeCell ref="J15:M15"/>
    <mergeCell ref="B16:I16"/>
    <mergeCell ref="J16:M16"/>
    <mergeCell ref="B17:I17"/>
    <mergeCell ref="J17:M17"/>
    <mergeCell ref="C11:D11"/>
    <mergeCell ref="E11:J11"/>
    <mergeCell ref="K11:M11"/>
    <mergeCell ref="O11:Q11"/>
    <mergeCell ref="C12:D12"/>
    <mergeCell ref="E12:J12"/>
    <mergeCell ref="K12:M12"/>
    <mergeCell ref="B2:Q2"/>
    <mergeCell ref="B3:Q3"/>
    <mergeCell ref="B5:Q5"/>
    <mergeCell ref="B6:Q6"/>
    <mergeCell ref="B9:B10"/>
    <mergeCell ref="C9:D10"/>
    <mergeCell ref="E9:J10"/>
    <mergeCell ref="K9:M10"/>
    <mergeCell ref="N9:Q9"/>
    <mergeCell ref="O10:Q10"/>
    <mergeCell ref="O12:Q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2:P26"/>
  <sheetViews>
    <sheetView topLeftCell="B1" zoomScale="70" zoomScaleNormal="70" workbookViewId="0">
      <pane ySplit="8" topLeftCell="A9" activePane="bottomLeft" state="frozen"/>
      <selection pane="bottomLeft" activeCell="K26" sqref="K26"/>
    </sheetView>
  </sheetViews>
  <sheetFormatPr defaultColWidth="8.7109375" defaultRowHeight="15" x14ac:dyDescent="0.25"/>
  <cols>
    <col min="1" max="1" width="3.42578125" customWidth="1"/>
    <col min="2" max="2" width="4.7109375" customWidth="1"/>
    <col min="3" max="3" width="34.7109375" customWidth="1"/>
    <col min="4" max="4" width="15.7109375" customWidth="1"/>
    <col min="5" max="6" width="42.7109375" customWidth="1"/>
    <col min="7" max="7" width="11.42578125" customWidth="1"/>
    <col min="8" max="8" width="25.42578125" customWidth="1"/>
    <col min="9" max="9" width="21.42578125" customWidth="1"/>
    <col min="10" max="10" width="16.42578125" customWidth="1"/>
    <col min="11" max="11" width="22.5703125" customWidth="1"/>
    <col min="12" max="12" width="20.5703125" customWidth="1"/>
    <col min="13" max="13" width="13.42578125" customWidth="1"/>
    <col min="14" max="14" width="12.28515625" customWidth="1"/>
    <col min="15" max="15" width="12.5703125" customWidth="1"/>
    <col min="16" max="16" width="11.28515625" customWidth="1"/>
  </cols>
  <sheetData>
    <row r="2" spans="2:16" x14ac:dyDescent="0.25">
      <c r="B2" s="430" t="s">
        <v>131</v>
      </c>
      <c r="C2" s="308"/>
      <c r="D2" s="308"/>
      <c r="E2" s="308"/>
      <c r="F2" s="308"/>
      <c r="G2" s="308"/>
      <c r="H2" s="308"/>
      <c r="I2" s="308"/>
      <c r="J2" s="308"/>
      <c r="K2" s="308"/>
      <c r="L2" s="308"/>
    </row>
    <row r="3" spans="2:16" x14ac:dyDescent="0.25">
      <c r="B3" s="430" t="s">
        <v>132</v>
      </c>
      <c r="C3" s="308"/>
      <c r="D3" s="308"/>
      <c r="E3" s="308"/>
      <c r="F3" s="308"/>
      <c r="G3" s="308"/>
      <c r="H3" s="308"/>
      <c r="I3" s="308"/>
      <c r="J3" s="308"/>
      <c r="K3" s="308"/>
      <c r="L3" s="308"/>
    </row>
    <row r="4" spans="2:16" x14ac:dyDescent="0.25">
      <c r="E4" s="217"/>
    </row>
    <row r="5" spans="2:16" ht="15.75" x14ac:dyDescent="0.25">
      <c r="B5" s="218" t="s">
        <v>133</v>
      </c>
      <c r="J5" s="219"/>
      <c r="K5" s="219"/>
    </row>
    <row r="6" spans="2:16" x14ac:dyDescent="0.25">
      <c r="B6" s="310" t="s">
        <v>3</v>
      </c>
      <c r="C6" s="310" t="s">
        <v>134</v>
      </c>
      <c r="D6" s="310"/>
      <c r="E6" s="310" t="s">
        <v>135</v>
      </c>
      <c r="F6" s="310" t="s">
        <v>136</v>
      </c>
      <c r="G6" s="310" t="s">
        <v>137</v>
      </c>
      <c r="H6" s="310" t="s">
        <v>138</v>
      </c>
      <c r="I6" s="310" t="s">
        <v>139</v>
      </c>
      <c r="J6" s="310" t="s">
        <v>140</v>
      </c>
      <c r="K6" s="310"/>
      <c r="L6" s="310"/>
    </row>
    <row r="7" spans="2:16" ht="60.6" customHeight="1" x14ac:dyDescent="0.25">
      <c r="B7" s="310"/>
      <c r="C7" s="146" t="s">
        <v>141</v>
      </c>
      <c r="D7" s="146" t="s">
        <v>142</v>
      </c>
      <c r="E7" s="310"/>
      <c r="F7" s="310"/>
      <c r="G7" s="310"/>
      <c r="H7" s="310"/>
      <c r="I7" s="310"/>
      <c r="J7" s="146" t="s">
        <v>143</v>
      </c>
      <c r="K7" s="146" t="s">
        <v>144</v>
      </c>
      <c r="L7" s="146" t="s">
        <v>145</v>
      </c>
    </row>
    <row r="8" spans="2:16" s="16" customFormat="1" ht="12" x14ac:dyDescent="0.2">
      <c r="B8" s="29">
        <v>1</v>
      </c>
      <c r="C8" s="29">
        <v>2</v>
      </c>
      <c r="D8" s="29">
        <v>3</v>
      </c>
      <c r="E8" s="29">
        <v>4</v>
      </c>
      <c r="F8" s="29">
        <v>5</v>
      </c>
      <c r="G8" s="29">
        <v>6</v>
      </c>
      <c r="H8" s="29">
        <v>7</v>
      </c>
      <c r="I8" s="29">
        <v>8</v>
      </c>
      <c r="J8" s="29">
        <v>9</v>
      </c>
      <c r="K8" s="29">
        <v>10</v>
      </c>
      <c r="L8" s="29">
        <v>11</v>
      </c>
    </row>
    <row r="9" spans="2:16" ht="60" x14ac:dyDescent="0.25">
      <c r="B9" s="185" t="s">
        <v>15</v>
      </c>
      <c r="C9" s="203" t="s">
        <v>146</v>
      </c>
      <c r="D9" s="185" t="s">
        <v>147</v>
      </c>
      <c r="E9" s="185" t="s">
        <v>148</v>
      </c>
      <c r="F9" s="220" t="s">
        <v>149</v>
      </c>
      <c r="G9" s="190" t="s">
        <v>150</v>
      </c>
      <c r="H9" s="185" t="s">
        <v>151</v>
      </c>
      <c r="I9" s="185" t="s">
        <v>152</v>
      </c>
      <c r="J9" s="221">
        <f>+'IV skyrius I sk (ŠMSM)'!J38</f>
        <v>17136713.66</v>
      </c>
      <c r="K9" s="221">
        <f>+'IV skyrius I sk (ŠMSM)'!J28</f>
        <v>10203315.34</v>
      </c>
      <c r="L9" s="221">
        <f>+'IV skyrius I sk (ŠMSM)'!J22</f>
        <v>0</v>
      </c>
    </row>
    <row r="10" spans="2:16" ht="30" x14ac:dyDescent="0.25">
      <c r="B10" s="185" t="s">
        <v>67</v>
      </c>
      <c r="C10" s="203" t="s">
        <v>153</v>
      </c>
      <c r="D10" s="185" t="s">
        <v>154</v>
      </c>
      <c r="E10" s="185" t="s">
        <v>155</v>
      </c>
      <c r="F10" s="220" t="s">
        <v>149</v>
      </c>
      <c r="G10" s="190" t="s">
        <v>150</v>
      </c>
      <c r="H10" s="185" t="s">
        <v>156</v>
      </c>
      <c r="I10" s="185" t="s">
        <v>157</v>
      </c>
      <c r="J10" s="221">
        <f>+'IV skyrius II sk (DJ)'!J34</f>
        <v>4300000</v>
      </c>
      <c r="K10" s="221">
        <f>+'IV skyrius II sk (DJ)'!J25</f>
        <v>3655000</v>
      </c>
      <c r="L10" s="221">
        <f>+'IV skyrius II sk (DJ)'!J18</f>
        <v>0</v>
      </c>
      <c r="P10" s="219"/>
    </row>
    <row r="11" spans="2:16" ht="75" x14ac:dyDescent="0.25">
      <c r="B11" s="185" t="s">
        <v>100</v>
      </c>
      <c r="C11" s="203" t="s">
        <v>158</v>
      </c>
      <c r="D11" s="185" t="s">
        <v>159</v>
      </c>
      <c r="E11" s="185" t="s">
        <v>160</v>
      </c>
      <c r="F11" s="185" t="s">
        <v>161</v>
      </c>
      <c r="G11" s="190" t="s">
        <v>150</v>
      </c>
      <c r="H11" s="185" t="s">
        <v>156</v>
      </c>
      <c r="I11" s="185" t="s">
        <v>157</v>
      </c>
      <c r="J11" s="221">
        <f>+'IV skyrius III sk (TMP)'!J39</f>
        <v>39287531.759999998</v>
      </c>
      <c r="K11" s="221">
        <f>+'IV skyrius III sk (TMP)'!J29</f>
        <v>32274375.899999999</v>
      </c>
      <c r="L11" s="221">
        <f>+'IV skyrius III sk (TMP)'!J23</f>
        <v>1120026.1000000001</v>
      </c>
      <c r="M11" s="219"/>
      <c r="O11" s="219"/>
      <c r="P11" s="219"/>
    </row>
    <row r="12" spans="2:16" ht="45" x14ac:dyDescent="0.25">
      <c r="B12" s="185" t="s">
        <v>162</v>
      </c>
      <c r="C12" s="222" t="s">
        <v>163</v>
      </c>
      <c r="D12" s="211" t="s">
        <v>164</v>
      </c>
      <c r="E12" s="185" t="s">
        <v>165</v>
      </c>
      <c r="F12" s="185" t="s">
        <v>166</v>
      </c>
      <c r="G12" s="190" t="s">
        <v>150</v>
      </c>
      <c r="H12" s="185" t="s">
        <v>156</v>
      </c>
      <c r="I12" s="185" t="s">
        <v>157</v>
      </c>
      <c r="J12" s="221">
        <f>+'IV skyrius IX sk (FZ)'!J38</f>
        <v>72320758.700000003</v>
      </c>
      <c r="K12" s="223">
        <f>+'IV skyrius IX sk (FZ)'!J28</f>
        <v>49504874.560000002</v>
      </c>
      <c r="L12" s="221">
        <f>+'IV skyrius IX sk (FZ)'!J22</f>
        <v>1866677.2</v>
      </c>
      <c r="M12" s="219"/>
      <c r="N12" s="219"/>
    </row>
    <row r="13" spans="2:16" ht="30" x14ac:dyDescent="0.25">
      <c r="B13" s="224" t="s">
        <v>167</v>
      </c>
      <c r="C13" s="203" t="s">
        <v>168</v>
      </c>
      <c r="D13" s="185" t="s">
        <v>169</v>
      </c>
      <c r="E13" s="185" t="s">
        <v>170</v>
      </c>
      <c r="F13" s="192" t="s">
        <v>160</v>
      </c>
      <c r="G13" s="190" t="s">
        <v>150</v>
      </c>
      <c r="H13" s="185" t="s">
        <v>156</v>
      </c>
      <c r="I13" s="185" t="s">
        <v>157</v>
      </c>
      <c r="J13" s="270">
        <f>+'IV skyrius IV sk (SocB)'!J35</f>
        <v>16319420.109999999</v>
      </c>
      <c r="K13" s="270">
        <f>+'IV skyrius IV sk (SocB)'!J25</f>
        <v>14368508.699999999</v>
      </c>
      <c r="L13" s="221">
        <f>+'IV skyrius IV sk (SocB)'!J19</f>
        <v>0</v>
      </c>
    </row>
    <row r="14" spans="2:16" ht="30" x14ac:dyDescent="0.25">
      <c r="B14" s="224" t="s">
        <v>171</v>
      </c>
      <c r="C14" s="225" t="s">
        <v>172</v>
      </c>
      <c r="D14" s="185" t="s">
        <v>173</v>
      </c>
      <c r="E14" s="185" t="s">
        <v>170</v>
      </c>
      <c r="F14" s="226" t="s">
        <v>160</v>
      </c>
      <c r="G14" s="227" t="s">
        <v>150</v>
      </c>
      <c r="H14" s="185" t="s">
        <v>156</v>
      </c>
      <c r="I14" s="185" t="s">
        <v>157</v>
      </c>
      <c r="J14" s="221">
        <f>+'IV skyrius VI sk (SocP)'!J36</f>
        <v>9835142.3599999994</v>
      </c>
      <c r="K14" s="221">
        <f>+'IV skyrius VI sk (SocP)'!J26</f>
        <v>8359871</v>
      </c>
      <c r="L14" s="221">
        <f>+'IV skyrius VI sk (SocP)'!J20</f>
        <v>0</v>
      </c>
    </row>
    <row r="15" spans="2:16" ht="30" x14ac:dyDescent="0.25">
      <c r="B15" s="224" t="s">
        <v>174</v>
      </c>
      <c r="C15" s="203" t="s">
        <v>175</v>
      </c>
      <c r="D15" s="185" t="s">
        <v>176</v>
      </c>
      <c r="E15" s="185" t="s">
        <v>170</v>
      </c>
      <c r="F15" s="228" t="s">
        <v>160</v>
      </c>
      <c r="G15" s="227" t="s">
        <v>150</v>
      </c>
      <c r="H15" s="185" t="s">
        <v>156</v>
      </c>
      <c r="I15" s="185" t="s">
        <v>157</v>
      </c>
      <c r="J15" s="221">
        <f>+'IV skyrius V sk (VSB)'!J35</f>
        <v>1847100</v>
      </c>
      <c r="K15" s="221">
        <f>+'IV skyrius V sk (VSB)'!J25</f>
        <v>1570035</v>
      </c>
      <c r="L15" s="221">
        <f>+'IV skyrius V sk (VSB)'!J19</f>
        <v>0</v>
      </c>
    </row>
    <row r="16" spans="2:16" ht="30" x14ac:dyDescent="0.25">
      <c r="B16" s="224" t="s">
        <v>177</v>
      </c>
      <c r="C16" s="203" t="s">
        <v>178</v>
      </c>
      <c r="D16" s="185" t="s">
        <v>179</v>
      </c>
      <c r="E16" s="185" t="s">
        <v>180</v>
      </c>
      <c r="F16" s="197"/>
      <c r="G16" s="227" t="s">
        <v>150</v>
      </c>
      <c r="H16" s="185" t="s">
        <v>156</v>
      </c>
      <c r="I16" s="185" t="s">
        <v>157</v>
      </c>
      <c r="J16" s="221">
        <f>+'IV skyrius VIII sk (Atliekos)'!J34</f>
        <v>2235294.12</v>
      </c>
      <c r="K16" s="221">
        <f>+'IV skyrius VIII sk (Atliekos)'!J24</f>
        <v>1900000</v>
      </c>
      <c r="L16" s="221">
        <f>+'IV skyrius VIII sk (Atliekos)'!J18</f>
        <v>0</v>
      </c>
    </row>
    <row r="17" spans="2:14" ht="30" x14ac:dyDescent="0.25">
      <c r="B17" s="224" t="s">
        <v>181</v>
      </c>
      <c r="C17" s="203" t="s">
        <v>182</v>
      </c>
      <c r="D17" s="185" t="s">
        <v>183</v>
      </c>
      <c r="E17" s="185" t="s">
        <v>180</v>
      </c>
      <c r="F17" s="185"/>
      <c r="G17" s="185" t="s">
        <v>150</v>
      </c>
      <c r="H17" s="185" t="s">
        <v>156</v>
      </c>
      <c r="I17" s="185" t="s">
        <v>157</v>
      </c>
      <c r="J17" s="221">
        <f>+'IV skyrius VII sk (Vanduo)'!J35</f>
        <v>23285839.079999998</v>
      </c>
      <c r="K17" s="221">
        <f>+'IV skyrius VII sk (Vanduo)'!J25</f>
        <v>9625155.5</v>
      </c>
      <c r="L17" s="221">
        <f>+'IV skyrius VII sk (Vanduo)'!J19</f>
        <v>0</v>
      </c>
    </row>
    <row r="18" spans="2:14" ht="30" x14ac:dyDescent="0.25">
      <c r="B18" s="267" t="s">
        <v>638</v>
      </c>
      <c r="C18" s="268" t="s">
        <v>640</v>
      </c>
      <c r="D18" s="269" t="s">
        <v>641</v>
      </c>
      <c r="E18" s="269" t="s">
        <v>642</v>
      </c>
      <c r="F18" s="269" t="s">
        <v>170</v>
      </c>
      <c r="G18" s="269" t="s">
        <v>37</v>
      </c>
      <c r="H18" s="269" t="s">
        <v>156</v>
      </c>
      <c r="I18" s="269" t="s">
        <v>157</v>
      </c>
      <c r="J18" s="270">
        <f>+'IV skyrius X sk (Civ)'!J34</f>
        <v>3835294.8</v>
      </c>
      <c r="K18" s="270">
        <f>+'IV skyrius X sk (Civ)'!J24</f>
        <v>3643530</v>
      </c>
      <c r="L18" s="270">
        <f>+'IV skyrius X sk (Civ)'!J18</f>
        <v>0</v>
      </c>
    </row>
    <row r="19" spans="2:14" ht="30" x14ac:dyDescent="0.25">
      <c r="B19" s="267" t="s">
        <v>639</v>
      </c>
      <c r="C19" s="268" t="s">
        <v>649</v>
      </c>
      <c r="D19" s="269" t="s">
        <v>648</v>
      </c>
      <c r="E19" s="269" t="s">
        <v>642</v>
      </c>
      <c r="F19" s="269" t="s">
        <v>180</v>
      </c>
      <c r="G19" s="269" t="s">
        <v>37</v>
      </c>
      <c r="H19" s="269" t="s">
        <v>156</v>
      </c>
      <c r="I19" s="269" t="s">
        <v>157</v>
      </c>
      <c r="J19" s="270">
        <f>+'IV skyrius XI sk (Vandenv.)'!J34</f>
        <v>1915614.75</v>
      </c>
      <c r="K19" s="270">
        <f>+'IV skyrius XI sk (Vandenv.)'!J24</f>
        <v>1819834</v>
      </c>
      <c r="L19" s="270">
        <f>+'IV skyrius XI sk (Vandenv.)'!J18</f>
        <v>0</v>
      </c>
    </row>
    <row r="20" spans="2:14" x14ac:dyDescent="0.25">
      <c r="B20" s="271"/>
      <c r="C20" s="300" t="s">
        <v>143</v>
      </c>
      <c r="D20" s="272"/>
      <c r="E20" s="272"/>
      <c r="F20" s="272"/>
      <c r="G20" s="273"/>
      <c r="H20" s="272"/>
      <c r="I20" s="272"/>
      <c r="J20" s="274">
        <f>SUM(J9:J19)</f>
        <v>192318709.34000003</v>
      </c>
      <c r="K20" s="274">
        <f>SUM(K9:K19)</f>
        <v>136924500</v>
      </c>
      <c r="L20" s="299">
        <f>SUM(L9:L19)</f>
        <v>2986703.3</v>
      </c>
    </row>
    <row r="21" spans="2:14" x14ac:dyDescent="0.25">
      <c r="C21" s="432"/>
      <c r="D21" s="432"/>
      <c r="E21" s="432"/>
      <c r="F21" s="432"/>
      <c r="G21" s="432"/>
      <c r="H21" s="432"/>
      <c r="I21" s="432"/>
      <c r="J21" s="432"/>
      <c r="K21" s="432"/>
      <c r="L21" s="432"/>
      <c r="N21" t="s">
        <v>184</v>
      </c>
    </row>
    <row r="22" spans="2:14" x14ac:dyDescent="0.25">
      <c r="J22" s="219"/>
      <c r="K22" s="219"/>
    </row>
    <row r="23" spans="2:14" x14ac:dyDescent="0.25">
      <c r="B23" s="229"/>
      <c r="K23" s="219"/>
    </row>
    <row r="24" spans="2:14" x14ac:dyDescent="0.25">
      <c r="J24" s="230"/>
      <c r="K24" s="230"/>
    </row>
    <row r="25" spans="2:14" x14ac:dyDescent="0.25">
      <c r="J25" s="219"/>
      <c r="K25" s="219"/>
    </row>
    <row r="26" spans="2:14" x14ac:dyDescent="0.25">
      <c r="J26" s="219"/>
      <c r="K26" s="231"/>
    </row>
  </sheetData>
  <mergeCells count="11">
    <mergeCell ref="C21:L21"/>
    <mergeCell ref="B3:L3"/>
    <mergeCell ref="B2:L2"/>
    <mergeCell ref="J6:L6"/>
    <mergeCell ref="I6:I7"/>
    <mergeCell ref="B6:B7"/>
    <mergeCell ref="C6:D6"/>
    <mergeCell ref="E6:E7"/>
    <mergeCell ref="F6:F7"/>
    <mergeCell ref="G6:G7"/>
    <mergeCell ref="H6:H7"/>
  </mergeCell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BE5F1"/>
    <pageSetUpPr fitToPage="1"/>
  </sheetPr>
  <dimension ref="B2:W125"/>
  <sheetViews>
    <sheetView topLeftCell="A74" zoomScale="80" zoomScaleNormal="80" workbookViewId="0">
      <selection activeCell="C89" sqref="C89:Q89"/>
    </sheetView>
  </sheetViews>
  <sheetFormatPr defaultColWidth="8.7109375" defaultRowHeight="15" x14ac:dyDescent="0.25"/>
  <cols>
    <col min="1" max="1" width="3.5703125" customWidth="1"/>
    <col min="2" max="2" width="15.5703125" style="2" customWidth="1"/>
    <col min="3" max="3" width="9.5703125" style="1" customWidth="1"/>
    <col min="4" max="4" width="14.5703125" style="1" customWidth="1"/>
    <col min="5" max="5" width="20.42578125" style="1" customWidth="1"/>
    <col min="6" max="6" width="10.5703125" style="1" customWidth="1"/>
    <col min="7" max="7" width="9.7109375" style="1" customWidth="1"/>
    <col min="8" max="8" width="10.5703125" style="1" customWidth="1"/>
    <col min="9" max="9" width="11.42578125" style="4" customWidth="1"/>
    <col min="10" max="10" width="9.28515625" style="4" customWidth="1"/>
    <col min="11" max="11" width="11.5703125" style="4" customWidth="1"/>
    <col min="12" max="12" width="10.42578125" style="4" customWidth="1"/>
    <col min="13" max="13" width="11" style="4" customWidth="1"/>
    <col min="14" max="14" width="46.7109375" style="1" customWidth="1"/>
    <col min="15" max="15" width="10.5703125" style="3" customWidth="1"/>
    <col min="16" max="16" width="13.5703125" style="1" customWidth="1"/>
    <col min="17" max="17" width="15.42578125" style="1" customWidth="1"/>
    <col min="18" max="18" width="13.7109375" bestFit="1" customWidth="1"/>
    <col min="19" max="19" width="10.7109375" style="12" bestFit="1" customWidth="1"/>
    <col min="20" max="20" width="17.28515625" customWidth="1"/>
    <col min="21" max="21" width="14.42578125" customWidth="1"/>
    <col min="22" max="22" width="10.5703125" customWidth="1"/>
  </cols>
  <sheetData>
    <row r="2" spans="2:21" x14ac:dyDescent="0.25">
      <c r="B2" s="308" t="s">
        <v>185</v>
      </c>
      <c r="C2" s="308"/>
      <c r="D2" s="308"/>
      <c r="E2" s="308"/>
      <c r="F2" s="308"/>
      <c r="G2" s="308"/>
      <c r="H2" s="308"/>
      <c r="I2" s="308"/>
      <c r="J2" s="308"/>
      <c r="K2" s="308"/>
      <c r="L2" s="308"/>
      <c r="M2" s="308"/>
      <c r="N2" s="308"/>
      <c r="O2" s="308"/>
      <c r="P2" s="308"/>
      <c r="Q2" s="308"/>
    </row>
    <row r="3" spans="2:21" x14ac:dyDescent="0.25">
      <c r="B3" s="308" t="s">
        <v>186</v>
      </c>
      <c r="C3" s="308"/>
      <c r="D3" s="308"/>
      <c r="E3" s="308"/>
      <c r="F3" s="308"/>
      <c r="G3" s="308"/>
      <c r="H3" s="308"/>
      <c r="I3" s="308"/>
      <c r="J3" s="308"/>
      <c r="K3" s="308"/>
      <c r="L3" s="308"/>
      <c r="M3" s="308"/>
      <c r="N3" s="308"/>
      <c r="O3" s="308"/>
      <c r="P3" s="308"/>
      <c r="Q3" s="308"/>
    </row>
    <row r="5" spans="2:21" x14ac:dyDescent="0.25">
      <c r="B5" s="308" t="s">
        <v>187</v>
      </c>
      <c r="C5" s="308"/>
      <c r="D5" s="308"/>
      <c r="E5" s="308"/>
      <c r="F5" s="308"/>
      <c r="G5" s="308"/>
      <c r="H5" s="308"/>
      <c r="I5" s="308"/>
      <c r="J5" s="308"/>
      <c r="K5" s="308"/>
      <c r="L5" s="308"/>
      <c r="M5" s="308"/>
      <c r="N5" s="308"/>
      <c r="O5" s="308"/>
      <c r="P5" s="308"/>
      <c r="Q5" s="308"/>
    </row>
    <row r="6" spans="2:21" x14ac:dyDescent="0.25">
      <c r="B6" s="308" t="s">
        <v>188</v>
      </c>
      <c r="C6" s="308"/>
      <c r="D6" s="308"/>
      <c r="E6" s="308"/>
      <c r="F6" s="308"/>
      <c r="G6" s="308"/>
      <c r="H6" s="308"/>
      <c r="I6" s="308"/>
      <c r="J6" s="308"/>
      <c r="K6" s="308"/>
      <c r="L6" s="308"/>
      <c r="M6" s="308"/>
      <c r="N6" s="308"/>
      <c r="O6" s="308"/>
      <c r="P6" s="308"/>
      <c r="Q6" s="308"/>
    </row>
    <row r="8" spans="2:21" ht="15" customHeight="1" x14ac:dyDescent="0.25">
      <c r="B8" s="333" t="s">
        <v>189</v>
      </c>
      <c r="C8" s="333"/>
      <c r="D8" s="333"/>
      <c r="E8" s="333"/>
      <c r="F8" s="333"/>
      <c r="G8" s="333"/>
      <c r="H8" s="333"/>
      <c r="I8" s="333"/>
      <c r="J8" s="333"/>
      <c r="K8" s="333"/>
      <c r="L8" s="333"/>
      <c r="M8" s="333"/>
      <c r="N8" s="333"/>
      <c r="O8" s="333"/>
      <c r="P8" s="333"/>
      <c r="Q8" s="333"/>
    </row>
    <row r="9" spans="2:21" ht="15" customHeight="1" x14ac:dyDescent="0.25">
      <c r="B9" s="310" t="s">
        <v>3</v>
      </c>
      <c r="C9" s="310" t="s">
        <v>190</v>
      </c>
      <c r="D9" s="310"/>
      <c r="E9" s="311" t="s">
        <v>191</v>
      </c>
      <c r="F9" s="311"/>
      <c r="G9" s="311"/>
      <c r="H9" s="311"/>
      <c r="I9" s="311"/>
      <c r="J9" s="311"/>
      <c r="K9" s="312" t="s">
        <v>192</v>
      </c>
      <c r="L9" s="312"/>
      <c r="M9" s="312"/>
      <c r="N9" s="311" t="s">
        <v>193</v>
      </c>
      <c r="O9" s="311"/>
      <c r="P9" s="311"/>
      <c r="Q9" s="311"/>
    </row>
    <row r="10" spans="2:21" x14ac:dyDescent="0.25">
      <c r="B10" s="310"/>
      <c r="C10" s="310"/>
      <c r="D10" s="310"/>
      <c r="E10" s="311"/>
      <c r="F10" s="311"/>
      <c r="G10" s="311"/>
      <c r="H10" s="311"/>
      <c r="I10" s="311"/>
      <c r="J10" s="311"/>
      <c r="K10" s="312"/>
      <c r="L10" s="312"/>
      <c r="M10" s="312"/>
      <c r="N10" s="6" t="s">
        <v>194</v>
      </c>
      <c r="O10" s="311" t="s">
        <v>195</v>
      </c>
      <c r="P10" s="311"/>
      <c r="Q10" s="311"/>
    </row>
    <row r="11" spans="2:21"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21" ht="29.25" customHeight="1" x14ac:dyDescent="0.25">
      <c r="B12" s="25" t="s">
        <v>196</v>
      </c>
      <c r="C12" s="304" t="s">
        <v>197</v>
      </c>
      <c r="D12" s="305"/>
      <c r="E12" s="306" t="s">
        <v>54</v>
      </c>
      <c r="F12" s="306"/>
      <c r="G12" s="306"/>
      <c r="H12" s="306"/>
      <c r="I12" s="306"/>
      <c r="J12" s="306"/>
      <c r="K12" s="307">
        <v>0</v>
      </c>
      <c r="L12" s="307"/>
      <c r="M12" s="307"/>
      <c r="N12" s="40">
        <v>0</v>
      </c>
      <c r="O12" s="476">
        <f>O46</f>
        <v>386</v>
      </c>
      <c r="P12" s="477"/>
      <c r="Q12" s="478"/>
    </row>
    <row r="13" spans="2:21" ht="32.25" customHeight="1" x14ac:dyDescent="0.25">
      <c r="B13" s="25" t="s">
        <v>67</v>
      </c>
      <c r="C13" s="304" t="s">
        <v>198</v>
      </c>
      <c r="D13" s="305"/>
      <c r="E13" s="469" t="s">
        <v>50</v>
      </c>
      <c r="F13" s="470"/>
      <c r="G13" s="470"/>
      <c r="H13" s="470"/>
      <c r="I13" s="470"/>
      <c r="J13" s="471"/>
      <c r="K13" s="472">
        <v>0</v>
      </c>
      <c r="L13" s="473"/>
      <c r="M13" s="474"/>
      <c r="N13" s="40">
        <v>0</v>
      </c>
      <c r="O13" s="479">
        <f>+O57+O74-529</f>
        <v>2450</v>
      </c>
      <c r="P13" s="480"/>
      <c r="Q13" s="232" t="s">
        <v>199</v>
      </c>
    </row>
    <row r="14" spans="2:21" ht="30" customHeight="1" x14ac:dyDescent="0.25">
      <c r="B14" s="25" t="s">
        <v>100</v>
      </c>
      <c r="C14" s="304" t="s">
        <v>200</v>
      </c>
      <c r="D14" s="305"/>
      <c r="E14" s="469" t="s">
        <v>55</v>
      </c>
      <c r="F14" s="470"/>
      <c r="G14" s="470"/>
      <c r="H14" s="470"/>
      <c r="I14" s="470"/>
      <c r="J14" s="471"/>
      <c r="K14" s="488">
        <v>7</v>
      </c>
      <c r="L14" s="489"/>
      <c r="M14" s="490"/>
      <c r="N14" s="40">
        <v>0</v>
      </c>
      <c r="O14" s="481">
        <f>+O76</f>
        <v>14.3</v>
      </c>
      <c r="P14" s="477"/>
      <c r="Q14" s="478"/>
    </row>
    <row r="15" spans="2:21" ht="30.75" customHeight="1" x14ac:dyDescent="0.25">
      <c r="B15" s="25" t="s">
        <v>162</v>
      </c>
      <c r="C15" s="304" t="s">
        <v>201</v>
      </c>
      <c r="D15" s="305"/>
      <c r="E15" s="469" t="s">
        <v>56</v>
      </c>
      <c r="F15" s="470"/>
      <c r="G15" s="470"/>
      <c r="H15" s="470"/>
      <c r="I15" s="470"/>
      <c r="J15" s="471"/>
      <c r="K15" s="472">
        <v>0</v>
      </c>
      <c r="L15" s="473"/>
      <c r="M15" s="474"/>
      <c r="N15" s="40">
        <v>0</v>
      </c>
      <c r="O15" s="476">
        <f>+O59</f>
        <v>899</v>
      </c>
      <c r="P15" s="477"/>
      <c r="Q15" s="478"/>
      <c r="R15" s="233"/>
      <c r="U15" s="219"/>
    </row>
    <row r="16" spans="2:21" ht="20.25" customHeight="1" x14ac:dyDescent="0.25">
      <c r="B16" s="234" t="s">
        <v>199</v>
      </c>
      <c r="C16" s="491" t="s">
        <v>202</v>
      </c>
      <c r="D16" s="491"/>
      <c r="E16" s="491"/>
      <c r="F16" s="491"/>
      <c r="G16" s="491"/>
      <c r="H16" s="491"/>
      <c r="I16" s="491"/>
      <c r="J16" s="491"/>
      <c r="K16" s="491"/>
      <c r="L16" s="491"/>
      <c r="M16" s="491"/>
      <c r="N16" s="491"/>
      <c r="O16" s="491"/>
      <c r="P16" s="491"/>
      <c r="Q16" s="491"/>
    </row>
    <row r="18" spans="2:19" x14ac:dyDescent="0.25">
      <c r="B18" s="333" t="s">
        <v>203</v>
      </c>
      <c r="C18" s="333"/>
      <c r="D18" s="333"/>
      <c r="E18" s="333"/>
      <c r="F18" s="333"/>
      <c r="G18" s="333"/>
      <c r="H18" s="333"/>
      <c r="I18" s="333"/>
      <c r="J18" s="333"/>
      <c r="K18" s="333"/>
      <c r="L18" s="333"/>
      <c r="M18" s="333"/>
      <c r="N18" s="334"/>
      <c r="O18" s="334"/>
      <c r="P18" s="334"/>
      <c r="Q18" s="334"/>
    </row>
    <row r="19" spans="2:19" x14ac:dyDescent="0.25">
      <c r="B19" s="335" t="s">
        <v>204</v>
      </c>
      <c r="C19" s="336"/>
      <c r="D19" s="336"/>
      <c r="E19" s="336"/>
      <c r="F19" s="336"/>
      <c r="G19" s="336"/>
      <c r="H19" s="336"/>
      <c r="I19" s="337"/>
      <c r="J19" s="335" t="s">
        <v>205</v>
      </c>
      <c r="K19" s="336"/>
      <c r="L19" s="336"/>
      <c r="M19" s="337"/>
      <c r="N19" s="59"/>
      <c r="O19" s="10"/>
      <c r="P19" s="10"/>
      <c r="Q19" s="10"/>
    </row>
    <row r="20" spans="2:19" s="16" customFormat="1" ht="14.25" customHeight="1" x14ac:dyDescent="0.2">
      <c r="B20" s="338">
        <v>1</v>
      </c>
      <c r="C20" s="339"/>
      <c r="D20" s="339"/>
      <c r="E20" s="339"/>
      <c r="F20" s="339"/>
      <c r="G20" s="339"/>
      <c r="H20" s="339"/>
      <c r="I20" s="339"/>
      <c r="J20" s="338">
        <v>2</v>
      </c>
      <c r="K20" s="339"/>
      <c r="L20" s="339"/>
      <c r="M20" s="340"/>
      <c r="N20" s="60"/>
      <c r="O20" s="64"/>
      <c r="P20" s="64"/>
      <c r="Q20" s="64"/>
      <c r="S20" s="17"/>
    </row>
    <row r="21" spans="2:19" x14ac:dyDescent="0.25">
      <c r="B21" s="316" t="s">
        <v>206</v>
      </c>
      <c r="C21" s="317"/>
      <c r="D21" s="317"/>
      <c r="E21" s="317"/>
      <c r="F21" s="317"/>
      <c r="G21" s="317"/>
      <c r="H21" s="317"/>
      <c r="I21" s="318"/>
      <c r="J21" s="484">
        <f>+J22+J25+J28</f>
        <v>10203315.34</v>
      </c>
      <c r="K21" s="477"/>
      <c r="L21" s="477"/>
      <c r="M21" s="478"/>
      <c r="N21" s="55"/>
    </row>
    <row r="22" spans="2:19" x14ac:dyDescent="0.25">
      <c r="B22" s="316" t="s">
        <v>207</v>
      </c>
      <c r="C22" s="317"/>
      <c r="D22" s="317"/>
      <c r="E22" s="317"/>
      <c r="F22" s="317"/>
      <c r="G22" s="317"/>
      <c r="H22" s="317"/>
      <c r="I22" s="318"/>
      <c r="J22" s="484">
        <f>+J23</f>
        <v>0</v>
      </c>
      <c r="K22" s="462"/>
      <c r="L22" s="462"/>
      <c r="M22" s="463"/>
      <c r="N22" s="57"/>
      <c r="O22" s="61"/>
      <c r="P22" s="61"/>
      <c r="Q22" s="61"/>
    </row>
    <row r="23" spans="2:19" x14ac:dyDescent="0.25">
      <c r="B23" s="322" t="s">
        <v>208</v>
      </c>
      <c r="C23" s="323"/>
      <c r="D23" s="323"/>
      <c r="E23" s="323"/>
      <c r="F23" s="323"/>
      <c r="G23" s="323"/>
      <c r="H23" s="323"/>
      <c r="I23" s="324"/>
      <c r="J23" s="475">
        <f>+J88</f>
        <v>0</v>
      </c>
      <c r="K23" s="458"/>
      <c r="L23" s="458"/>
      <c r="M23" s="459"/>
      <c r="N23" s="57"/>
      <c r="O23" s="61"/>
      <c r="P23" s="61"/>
      <c r="Q23" s="61"/>
    </row>
    <row r="24" spans="2:19" x14ac:dyDescent="0.25">
      <c r="B24" s="328" t="s">
        <v>209</v>
      </c>
      <c r="C24" s="329"/>
      <c r="D24" s="329"/>
      <c r="E24" s="329"/>
      <c r="F24" s="329"/>
      <c r="G24" s="329"/>
      <c r="H24" s="329"/>
      <c r="I24" s="329"/>
      <c r="J24" s="304"/>
      <c r="K24" s="350"/>
      <c r="L24" s="350"/>
      <c r="M24" s="305"/>
      <c r="N24" s="56"/>
      <c r="O24" s="63"/>
      <c r="P24" s="63"/>
      <c r="Q24" s="63"/>
    </row>
    <row r="25" spans="2:19" x14ac:dyDescent="0.25">
      <c r="B25" s="54" t="s">
        <v>210</v>
      </c>
      <c r="C25" s="54"/>
      <c r="D25" s="54"/>
      <c r="E25" s="54"/>
      <c r="F25" s="54"/>
      <c r="G25" s="54"/>
      <c r="H25" s="54"/>
      <c r="I25" s="54"/>
      <c r="J25" s="484">
        <f>+J26</f>
        <v>0</v>
      </c>
      <c r="K25" s="462"/>
      <c r="L25" s="462"/>
      <c r="M25" s="463"/>
      <c r="N25" s="57"/>
      <c r="O25" s="61"/>
      <c r="P25" s="61"/>
      <c r="Q25" s="61"/>
    </row>
    <row r="26" spans="2:19" x14ac:dyDescent="0.25">
      <c r="B26" s="328" t="s">
        <v>211</v>
      </c>
      <c r="C26" s="329"/>
      <c r="D26" s="329"/>
      <c r="E26" s="329"/>
      <c r="F26" s="329"/>
      <c r="G26" s="329"/>
      <c r="H26" s="329"/>
      <c r="I26" s="341"/>
      <c r="J26" s="457">
        <f>+K88</f>
        <v>0</v>
      </c>
      <c r="K26" s="458"/>
      <c r="L26" s="458"/>
      <c r="M26" s="459"/>
      <c r="N26" s="58"/>
      <c r="O26" s="65"/>
      <c r="P26" s="65"/>
      <c r="Q26" s="65"/>
      <c r="R26" s="148"/>
    </row>
    <row r="27" spans="2:19" x14ac:dyDescent="0.25">
      <c r="B27" s="328" t="s">
        <v>212</v>
      </c>
      <c r="C27" s="329"/>
      <c r="D27" s="329"/>
      <c r="E27" s="329"/>
      <c r="F27" s="329"/>
      <c r="G27" s="329"/>
      <c r="H27" s="329"/>
      <c r="I27" s="329"/>
      <c r="J27" s="304"/>
      <c r="K27" s="350"/>
      <c r="L27" s="350"/>
      <c r="M27" s="305"/>
      <c r="N27" s="56"/>
      <c r="O27" s="63"/>
      <c r="P27" s="63"/>
      <c r="Q27" s="63"/>
      <c r="R27" s="148"/>
    </row>
    <row r="28" spans="2:19" x14ac:dyDescent="0.25">
      <c r="B28" s="316" t="s">
        <v>213</v>
      </c>
      <c r="C28" s="347"/>
      <c r="D28" s="347"/>
      <c r="E28" s="347"/>
      <c r="F28" s="347"/>
      <c r="G28" s="347"/>
      <c r="H28" s="347"/>
      <c r="I28" s="348"/>
      <c r="J28" s="484">
        <f>J29</f>
        <v>10203315.34</v>
      </c>
      <c r="K28" s="514"/>
      <c r="L28" s="514"/>
      <c r="M28" s="515"/>
      <c r="N28" s="57"/>
      <c r="O28" s="62"/>
      <c r="P28" s="62"/>
      <c r="Q28" s="62"/>
    </row>
    <row r="29" spans="2:19" x14ac:dyDescent="0.25">
      <c r="B29" s="328" t="s">
        <v>214</v>
      </c>
      <c r="C29" s="329"/>
      <c r="D29" s="329"/>
      <c r="E29" s="329"/>
      <c r="F29" s="329"/>
      <c r="G29" s="329"/>
      <c r="H29" s="329"/>
      <c r="I29" s="341"/>
      <c r="J29" s="460">
        <f>L88</f>
        <v>10203315.34</v>
      </c>
      <c r="K29" s="460"/>
      <c r="L29" s="460"/>
      <c r="M29" s="460"/>
      <c r="N29" s="55"/>
    </row>
    <row r="30" spans="2:19" x14ac:dyDescent="0.25">
      <c r="B30" s="328" t="s">
        <v>212</v>
      </c>
      <c r="C30" s="329"/>
      <c r="D30" s="329"/>
      <c r="E30" s="329"/>
      <c r="F30" s="329"/>
      <c r="G30" s="329"/>
      <c r="H30" s="329"/>
      <c r="I30" s="329"/>
      <c r="J30" s="304"/>
      <c r="K30" s="350"/>
      <c r="L30" s="350"/>
      <c r="M30" s="305"/>
      <c r="N30" s="56"/>
      <c r="O30" s="63"/>
      <c r="P30" s="63"/>
      <c r="Q30" s="63"/>
    </row>
    <row r="31" spans="2:19" x14ac:dyDescent="0.25">
      <c r="B31" s="316" t="s">
        <v>215</v>
      </c>
      <c r="C31" s="317"/>
      <c r="D31" s="317"/>
      <c r="E31" s="317"/>
      <c r="F31" s="317"/>
      <c r="G31" s="317"/>
      <c r="H31" s="317"/>
      <c r="I31" s="318"/>
      <c r="J31" s="461"/>
      <c r="K31" s="462"/>
      <c r="L31" s="462"/>
      <c r="M31" s="463"/>
      <c r="N31" s="57"/>
      <c r="O31" s="61"/>
      <c r="P31" s="61"/>
      <c r="Q31" s="61"/>
    </row>
    <row r="32" spans="2:19" x14ac:dyDescent="0.25">
      <c r="B32" s="322" t="s">
        <v>216</v>
      </c>
      <c r="C32" s="323"/>
      <c r="D32" s="323"/>
      <c r="E32" s="323"/>
      <c r="F32" s="323"/>
      <c r="G32" s="323"/>
      <c r="H32" s="323"/>
      <c r="I32" s="323"/>
      <c r="J32" s="464"/>
      <c r="K32" s="465"/>
      <c r="L32" s="465"/>
      <c r="M32" s="466"/>
      <c r="N32" s="57"/>
      <c r="O32" s="61"/>
      <c r="P32" s="61"/>
      <c r="Q32" s="61"/>
    </row>
    <row r="33" spans="2:20" x14ac:dyDescent="0.25">
      <c r="B33" s="304"/>
      <c r="C33" s="350"/>
      <c r="D33" s="350"/>
      <c r="E33" s="350"/>
      <c r="F33" s="350"/>
      <c r="G33" s="350"/>
      <c r="H33" s="350"/>
      <c r="I33" s="305"/>
      <c r="J33" s="304"/>
      <c r="K33" s="350"/>
      <c r="L33" s="350"/>
      <c r="M33" s="305"/>
      <c r="N33" s="56"/>
      <c r="O33" s="63"/>
      <c r="P33" s="63"/>
      <c r="Q33" s="63"/>
    </row>
    <row r="34" spans="2:20" x14ac:dyDescent="0.25">
      <c r="B34" s="316" t="s">
        <v>217</v>
      </c>
      <c r="C34" s="317"/>
      <c r="D34" s="317"/>
      <c r="E34" s="317"/>
      <c r="F34" s="317"/>
      <c r="G34" s="317"/>
      <c r="H34" s="317"/>
      <c r="I34" s="317"/>
      <c r="J34" s="467">
        <f>J35+N36+N37</f>
        <v>6933398.3200000003</v>
      </c>
      <c r="K34" s="467"/>
      <c r="L34" s="467"/>
      <c r="M34" s="467"/>
      <c r="N34" s="55"/>
    </row>
    <row r="35" spans="2:20" x14ac:dyDescent="0.25">
      <c r="B35" s="328" t="s">
        <v>218</v>
      </c>
      <c r="C35" s="329"/>
      <c r="D35" s="329"/>
      <c r="E35" s="329"/>
      <c r="F35" s="329"/>
      <c r="G35" s="329"/>
      <c r="H35" s="329"/>
      <c r="I35" s="341"/>
      <c r="J35" s="468">
        <f>M88</f>
        <v>6933398.3200000003</v>
      </c>
      <c r="K35" s="468"/>
      <c r="L35" s="468"/>
      <c r="M35" s="468"/>
      <c r="N35" s="55"/>
    </row>
    <row r="36" spans="2:20" x14ac:dyDescent="0.25">
      <c r="B36" s="328" t="s">
        <v>219</v>
      </c>
      <c r="C36" s="329"/>
      <c r="D36" s="329"/>
      <c r="E36" s="329"/>
      <c r="F36" s="329"/>
      <c r="G36" s="329"/>
      <c r="H36" s="329"/>
      <c r="I36" s="341"/>
      <c r="J36" s="304"/>
      <c r="K36" s="350"/>
      <c r="L36" s="350"/>
      <c r="M36" s="305"/>
      <c r="N36" s="56"/>
      <c r="O36" s="63"/>
      <c r="P36" s="63"/>
      <c r="Q36" s="63"/>
    </row>
    <row r="37" spans="2:20" x14ac:dyDescent="0.25">
      <c r="B37" s="328" t="s">
        <v>220</v>
      </c>
      <c r="C37" s="329"/>
      <c r="D37" s="329"/>
      <c r="E37" s="329"/>
      <c r="F37" s="329"/>
      <c r="G37" s="329"/>
      <c r="H37" s="329"/>
      <c r="I37" s="341"/>
      <c r="J37" s="304"/>
      <c r="K37" s="350"/>
      <c r="L37" s="350"/>
      <c r="M37" s="305"/>
      <c r="N37" s="56"/>
      <c r="O37" s="63"/>
      <c r="P37" s="63"/>
      <c r="Q37" s="63"/>
    </row>
    <row r="38" spans="2:20" x14ac:dyDescent="0.25">
      <c r="B38" s="316" t="s">
        <v>221</v>
      </c>
      <c r="C38" s="317"/>
      <c r="D38" s="317"/>
      <c r="E38" s="317"/>
      <c r="F38" s="317"/>
      <c r="G38" s="317"/>
      <c r="H38" s="317"/>
      <c r="I38" s="318"/>
      <c r="J38" s="484">
        <f>J21+J34</f>
        <v>17136713.66</v>
      </c>
      <c r="K38" s="477"/>
      <c r="L38" s="477"/>
      <c r="M38" s="478"/>
    </row>
    <row r="39" spans="2:20" x14ac:dyDescent="0.25">
      <c r="B39" s="7"/>
      <c r="C39" s="7"/>
      <c r="D39" s="7"/>
      <c r="E39" s="7"/>
      <c r="F39" s="7"/>
      <c r="G39" s="7"/>
      <c r="H39" s="7"/>
      <c r="I39" s="7"/>
      <c r="J39" s="7"/>
      <c r="K39" s="7"/>
      <c r="L39" s="7"/>
      <c r="M39" s="7"/>
      <c r="N39" s="235"/>
      <c r="O39" s="235"/>
      <c r="P39" s="235"/>
      <c r="Q39" s="235"/>
    </row>
    <row r="41" spans="2:20" x14ac:dyDescent="0.25">
      <c r="B41" s="333" t="s">
        <v>222</v>
      </c>
      <c r="C41" s="333"/>
      <c r="D41" s="333"/>
      <c r="E41" s="333"/>
      <c r="F41" s="333"/>
      <c r="G41" s="333"/>
      <c r="H41" s="333"/>
      <c r="I41" s="333"/>
      <c r="J41" s="333"/>
      <c r="K41" s="333"/>
      <c r="L41" s="333"/>
      <c r="M41" s="333"/>
      <c r="N41" s="333"/>
      <c r="O41" s="333"/>
      <c r="P41" s="333"/>
      <c r="Q41" s="333"/>
    </row>
    <row r="42" spans="2:20" ht="15" customHeight="1" x14ac:dyDescent="0.25">
      <c r="B42" s="486" t="s">
        <v>223</v>
      </c>
      <c r="C42" s="486" t="s">
        <v>224</v>
      </c>
      <c r="D42" s="486" t="s">
        <v>225</v>
      </c>
      <c r="E42" s="486" t="s">
        <v>226</v>
      </c>
      <c r="F42" s="486" t="s">
        <v>227</v>
      </c>
      <c r="G42" s="486" t="s">
        <v>228</v>
      </c>
      <c r="H42" s="487" t="s">
        <v>229</v>
      </c>
      <c r="I42" s="492" t="s">
        <v>230</v>
      </c>
      <c r="J42" s="492"/>
      <c r="K42" s="492"/>
      <c r="L42" s="492"/>
      <c r="M42" s="492"/>
      <c r="N42" s="486" t="s">
        <v>6</v>
      </c>
      <c r="O42" s="486"/>
      <c r="P42" s="486" t="s">
        <v>231</v>
      </c>
      <c r="Q42" s="486" t="s">
        <v>232</v>
      </c>
    </row>
    <row r="43" spans="2:20" ht="30" customHeight="1" x14ac:dyDescent="0.25">
      <c r="B43" s="486"/>
      <c r="C43" s="486"/>
      <c r="D43" s="486"/>
      <c r="E43" s="486"/>
      <c r="F43" s="486"/>
      <c r="G43" s="486"/>
      <c r="H43" s="487"/>
      <c r="I43" s="492" t="s">
        <v>143</v>
      </c>
      <c r="J43" s="492" t="s">
        <v>233</v>
      </c>
      <c r="K43" s="492"/>
      <c r="L43" s="492"/>
      <c r="M43" s="492" t="s">
        <v>234</v>
      </c>
      <c r="N43" s="486" t="s">
        <v>235</v>
      </c>
      <c r="O43" s="486" t="s">
        <v>236</v>
      </c>
      <c r="P43" s="486"/>
      <c r="Q43" s="486"/>
    </row>
    <row r="44" spans="2:20" ht="73.5" x14ac:dyDescent="0.25">
      <c r="B44" s="486"/>
      <c r="C44" s="486"/>
      <c r="D44" s="486"/>
      <c r="E44" s="486"/>
      <c r="F44" s="486"/>
      <c r="G44" s="486"/>
      <c r="H44" s="487"/>
      <c r="I44" s="492"/>
      <c r="J44" s="5" t="s">
        <v>237</v>
      </c>
      <c r="K44" s="5" t="s">
        <v>238</v>
      </c>
      <c r="L44" s="5" t="s">
        <v>239</v>
      </c>
      <c r="M44" s="492"/>
      <c r="N44" s="486"/>
      <c r="O44" s="486"/>
      <c r="P44" s="486"/>
      <c r="Q44" s="486"/>
    </row>
    <row r="45" spans="2:20" s="16" customFormat="1" ht="12" x14ac:dyDescent="0.2">
      <c r="B45" s="30">
        <v>1</v>
      </c>
      <c r="C45" s="30">
        <v>2</v>
      </c>
      <c r="D45" s="30">
        <v>3</v>
      </c>
      <c r="E45" s="30">
        <v>4</v>
      </c>
      <c r="F45" s="30">
        <v>5</v>
      </c>
      <c r="G45" s="30">
        <v>6</v>
      </c>
      <c r="H45" s="30">
        <v>7</v>
      </c>
      <c r="I45" s="31">
        <v>8</v>
      </c>
      <c r="J45" s="22">
        <v>9</v>
      </c>
      <c r="K45" s="22">
        <v>10</v>
      </c>
      <c r="L45" s="22">
        <v>11</v>
      </c>
      <c r="M45" s="22">
        <v>12</v>
      </c>
      <c r="N45" s="30">
        <v>13</v>
      </c>
      <c r="O45" s="30">
        <v>14</v>
      </c>
      <c r="P45" s="30">
        <v>15</v>
      </c>
      <c r="Q45" s="30">
        <v>16</v>
      </c>
      <c r="S45" s="17"/>
    </row>
    <row r="46" spans="2:20" ht="38.25" customHeight="1" x14ac:dyDescent="0.25">
      <c r="B46" s="495" t="s">
        <v>240</v>
      </c>
      <c r="C46" s="453" t="s">
        <v>241</v>
      </c>
      <c r="D46" s="453" t="s">
        <v>242</v>
      </c>
      <c r="E46" s="453" t="s">
        <v>243</v>
      </c>
      <c r="F46" s="453" t="s">
        <v>244</v>
      </c>
      <c r="G46" s="453" t="s">
        <v>245</v>
      </c>
      <c r="H46" s="453" t="s">
        <v>246</v>
      </c>
      <c r="I46" s="493">
        <f>SUM(J46:M48)</f>
        <v>1300000</v>
      </c>
      <c r="J46" s="493">
        <f>SUM(J50:J56)</f>
        <v>0</v>
      </c>
      <c r="K46" s="493">
        <f>SUM(K50:K56)</f>
        <v>0</v>
      </c>
      <c r="L46" s="493">
        <f>SUM(L50:L56)</f>
        <v>1105000</v>
      </c>
      <c r="M46" s="493">
        <f>SUM(M50:M56)</f>
        <v>195000</v>
      </c>
      <c r="N46" s="236" t="s">
        <v>247</v>
      </c>
      <c r="O46" s="237">
        <f>O50+O54</f>
        <v>386</v>
      </c>
      <c r="P46" s="453" t="s">
        <v>37</v>
      </c>
      <c r="Q46" s="453" t="s">
        <v>248</v>
      </c>
      <c r="T46" s="238"/>
    </row>
    <row r="47" spans="2:20" ht="33.75" customHeight="1" x14ac:dyDescent="0.25">
      <c r="B47" s="496"/>
      <c r="C47" s="454"/>
      <c r="D47" s="454"/>
      <c r="E47" s="454"/>
      <c r="F47" s="454"/>
      <c r="G47" s="454"/>
      <c r="H47" s="454"/>
      <c r="I47" s="494"/>
      <c r="J47" s="494"/>
      <c r="K47" s="494"/>
      <c r="L47" s="494"/>
      <c r="M47" s="494"/>
      <c r="N47" s="239" t="s">
        <v>249</v>
      </c>
      <c r="O47" s="237">
        <f>O51+O55</f>
        <v>386</v>
      </c>
      <c r="P47" s="454"/>
      <c r="Q47" s="454"/>
      <c r="T47" s="238"/>
    </row>
    <row r="48" spans="2:20" ht="24" customHeight="1" x14ac:dyDescent="0.25">
      <c r="B48" s="496"/>
      <c r="C48" s="454"/>
      <c r="D48" s="454"/>
      <c r="E48" s="454"/>
      <c r="F48" s="454"/>
      <c r="G48" s="454"/>
      <c r="H48" s="454"/>
      <c r="I48" s="494"/>
      <c r="J48" s="494"/>
      <c r="K48" s="494"/>
      <c r="L48" s="494"/>
      <c r="M48" s="494"/>
      <c r="N48" s="239" t="s">
        <v>250</v>
      </c>
      <c r="O48" s="237">
        <f>O52+O56</f>
        <v>114</v>
      </c>
      <c r="P48" s="454"/>
      <c r="Q48" s="454"/>
      <c r="T48" s="238"/>
    </row>
    <row r="49" spans="2:21" ht="22.5" x14ac:dyDescent="0.25">
      <c r="B49" s="35" t="s">
        <v>251</v>
      </c>
      <c r="C49" s="44" t="s">
        <v>37</v>
      </c>
      <c r="D49" s="44" t="s">
        <v>37</v>
      </c>
      <c r="E49" s="44" t="s">
        <v>37</v>
      </c>
      <c r="F49" s="44" t="s">
        <v>37</v>
      </c>
      <c r="G49" s="44" t="s">
        <v>37</v>
      </c>
      <c r="H49" s="44" t="s">
        <v>37</v>
      </c>
      <c r="I49" s="49" t="s">
        <v>37</v>
      </c>
      <c r="J49" s="49" t="s">
        <v>37</v>
      </c>
      <c r="K49" s="50" t="s">
        <v>37</v>
      </c>
      <c r="L49" s="50" t="s">
        <v>37</v>
      </c>
      <c r="M49" s="49" t="s">
        <v>37</v>
      </c>
      <c r="N49" s="34" t="s">
        <v>37</v>
      </c>
      <c r="O49" s="44" t="s">
        <v>37</v>
      </c>
      <c r="P49" s="133" t="s">
        <v>37</v>
      </c>
      <c r="Q49" s="44" t="s">
        <v>37</v>
      </c>
    </row>
    <row r="50" spans="2:21" ht="37.35" customHeight="1" x14ac:dyDescent="0.25">
      <c r="B50" s="500" t="s">
        <v>252</v>
      </c>
      <c r="C50" s="444" t="s">
        <v>37</v>
      </c>
      <c r="D50" s="445" t="s">
        <v>253</v>
      </c>
      <c r="E50" s="445" t="s">
        <v>254</v>
      </c>
      <c r="F50" s="444" t="s">
        <v>37</v>
      </c>
      <c r="G50" s="503" t="s">
        <v>245</v>
      </c>
      <c r="H50" s="444" t="s">
        <v>37</v>
      </c>
      <c r="I50" s="446">
        <f>SUM(J50:M52)</f>
        <v>200000</v>
      </c>
      <c r="J50" s="446">
        <v>0</v>
      </c>
      <c r="K50" s="446">
        <v>0</v>
      </c>
      <c r="L50" s="446">
        <v>170000</v>
      </c>
      <c r="M50" s="446">
        <v>30000</v>
      </c>
      <c r="N50" s="37" t="s">
        <v>247</v>
      </c>
      <c r="O50" s="45">
        <v>101</v>
      </c>
      <c r="P50" s="445" t="s">
        <v>255</v>
      </c>
      <c r="Q50" s="445" t="s">
        <v>256</v>
      </c>
      <c r="U50" s="238" t="s">
        <v>257</v>
      </c>
    </row>
    <row r="51" spans="2:21" ht="33" customHeight="1" x14ac:dyDescent="0.25">
      <c r="B51" s="500"/>
      <c r="C51" s="444"/>
      <c r="D51" s="445"/>
      <c r="E51" s="445"/>
      <c r="F51" s="444"/>
      <c r="G51" s="504"/>
      <c r="H51" s="444"/>
      <c r="I51" s="446"/>
      <c r="J51" s="446"/>
      <c r="K51" s="446"/>
      <c r="L51" s="446"/>
      <c r="M51" s="446"/>
      <c r="N51" s="240" t="s">
        <v>249</v>
      </c>
      <c r="O51" s="45">
        <v>101</v>
      </c>
      <c r="P51" s="445"/>
      <c r="Q51" s="445"/>
    </row>
    <row r="52" spans="2:21" ht="24" customHeight="1" x14ac:dyDescent="0.25">
      <c r="B52" s="500"/>
      <c r="C52" s="444"/>
      <c r="D52" s="445"/>
      <c r="E52" s="445"/>
      <c r="F52" s="444"/>
      <c r="G52" s="504"/>
      <c r="H52" s="444"/>
      <c r="I52" s="446"/>
      <c r="J52" s="446"/>
      <c r="K52" s="446"/>
      <c r="L52" s="446"/>
      <c r="M52" s="446"/>
      <c r="N52" s="240" t="s">
        <v>250</v>
      </c>
      <c r="O52" s="45">
        <v>20</v>
      </c>
      <c r="P52" s="445"/>
      <c r="Q52" s="445"/>
    </row>
    <row r="53" spans="2:21" ht="51" customHeight="1" x14ac:dyDescent="0.25">
      <c r="B53" s="35" t="s">
        <v>611</v>
      </c>
      <c r="C53" s="133" t="s">
        <v>37</v>
      </c>
      <c r="D53" s="45"/>
      <c r="E53" s="144"/>
      <c r="F53" s="133"/>
      <c r="G53" s="45"/>
      <c r="H53" s="133"/>
      <c r="I53" s="241"/>
      <c r="J53" s="51"/>
      <c r="K53" s="51"/>
      <c r="L53" s="241"/>
      <c r="M53" s="241"/>
      <c r="N53" s="37"/>
      <c r="O53" s="242"/>
      <c r="P53" s="242"/>
      <c r="Q53" s="242"/>
      <c r="R53" s="243"/>
    </row>
    <row r="54" spans="2:21" ht="33" customHeight="1" x14ac:dyDescent="0.25">
      <c r="B54" s="443" t="s">
        <v>260</v>
      </c>
      <c r="C54" s="497" t="s">
        <v>37</v>
      </c>
      <c r="D54" s="445" t="s">
        <v>261</v>
      </c>
      <c r="E54" s="445" t="s">
        <v>262</v>
      </c>
      <c r="F54" s="444" t="s">
        <v>37</v>
      </c>
      <c r="G54" s="445" t="s">
        <v>245</v>
      </c>
      <c r="H54" s="444" t="s">
        <v>37</v>
      </c>
      <c r="I54" s="446">
        <f>SUM(J54:M56)</f>
        <v>1100000</v>
      </c>
      <c r="J54" s="446">
        <v>0</v>
      </c>
      <c r="K54" s="446">
        <v>0</v>
      </c>
      <c r="L54" s="446">
        <v>935000</v>
      </c>
      <c r="M54" s="446">
        <v>165000</v>
      </c>
      <c r="N54" s="37" t="s">
        <v>247</v>
      </c>
      <c r="O54" s="45">
        <v>285</v>
      </c>
      <c r="P54" s="445" t="s">
        <v>263</v>
      </c>
      <c r="Q54" s="445" t="s">
        <v>264</v>
      </c>
    </row>
    <row r="55" spans="2:21" ht="33.75" x14ac:dyDescent="0.25">
      <c r="B55" s="443"/>
      <c r="C55" s="497"/>
      <c r="D55" s="445"/>
      <c r="E55" s="445"/>
      <c r="F55" s="444"/>
      <c r="G55" s="445"/>
      <c r="H55" s="444"/>
      <c r="I55" s="446"/>
      <c r="J55" s="446"/>
      <c r="K55" s="446"/>
      <c r="L55" s="446"/>
      <c r="M55" s="446"/>
      <c r="N55" s="240" t="s">
        <v>249</v>
      </c>
      <c r="O55" s="45">
        <v>285</v>
      </c>
      <c r="P55" s="445"/>
      <c r="Q55" s="445"/>
    </row>
    <row r="56" spans="2:21" ht="22.5" x14ac:dyDescent="0.25">
      <c r="B56" s="443"/>
      <c r="C56" s="497"/>
      <c r="D56" s="445"/>
      <c r="E56" s="445"/>
      <c r="F56" s="444"/>
      <c r="G56" s="445"/>
      <c r="H56" s="444"/>
      <c r="I56" s="446"/>
      <c r="J56" s="446"/>
      <c r="K56" s="446"/>
      <c r="L56" s="446"/>
      <c r="M56" s="446"/>
      <c r="N56" s="240" t="s">
        <v>250</v>
      </c>
      <c r="O56" s="45">
        <v>94</v>
      </c>
      <c r="P56" s="445"/>
      <c r="Q56" s="445"/>
    </row>
    <row r="57" spans="2:21" ht="33" customHeight="1" x14ac:dyDescent="0.25">
      <c r="B57" s="485" t="s">
        <v>265</v>
      </c>
      <c r="C57" s="456" t="s">
        <v>241</v>
      </c>
      <c r="D57" s="456" t="s">
        <v>242</v>
      </c>
      <c r="E57" s="456" t="s">
        <v>243</v>
      </c>
      <c r="F57" s="456" t="s">
        <v>244</v>
      </c>
      <c r="G57" s="456" t="s">
        <v>245</v>
      </c>
      <c r="H57" s="456" t="s">
        <v>246</v>
      </c>
      <c r="I57" s="447">
        <f>SUM(J57:M59)</f>
        <v>14314792.560000001</v>
      </c>
      <c r="J57" s="447">
        <f>SUM(J61:J70)</f>
        <v>0</v>
      </c>
      <c r="K57" s="447">
        <f>SUM(K61:K70)</f>
        <v>0</v>
      </c>
      <c r="L57" s="447">
        <f>SUM(L62:L73)</f>
        <v>7804682.4100000001</v>
      </c>
      <c r="M57" s="447">
        <f>SUM(M62:M73)</f>
        <v>6510110.1500000004</v>
      </c>
      <c r="N57" s="239" t="s">
        <v>266</v>
      </c>
      <c r="O57" s="237">
        <f>+O62+O65+O68+O71</f>
        <v>2030</v>
      </c>
      <c r="P57" s="456" t="s">
        <v>37</v>
      </c>
      <c r="Q57" s="456" t="s">
        <v>248</v>
      </c>
    </row>
    <row r="58" spans="2:21" ht="31.5" x14ac:dyDescent="0.25">
      <c r="B58" s="485"/>
      <c r="C58" s="456"/>
      <c r="D58" s="456"/>
      <c r="E58" s="456"/>
      <c r="F58" s="456"/>
      <c r="G58" s="456"/>
      <c r="H58" s="456"/>
      <c r="I58" s="447"/>
      <c r="J58" s="447"/>
      <c r="K58" s="447"/>
      <c r="L58" s="447"/>
      <c r="M58" s="447"/>
      <c r="N58" s="239" t="s">
        <v>267</v>
      </c>
      <c r="O58" s="237">
        <f>+O63+O66+O69+O72</f>
        <v>2643</v>
      </c>
      <c r="P58" s="456"/>
      <c r="Q58" s="456"/>
    </row>
    <row r="59" spans="2:21" ht="34.35" customHeight="1" x14ac:dyDescent="0.25">
      <c r="B59" s="485"/>
      <c r="C59" s="456"/>
      <c r="D59" s="456"/>
      <c r="E59" s="456"/>
      <c r="F59" s="456"/>
      <c r="G59" s="456"/>
      <c r="H59" s="456"/>
      <c r="I59" s="447"/>
      <c r="J59" s="447"/>
      <c r="K59" s="447"/>
      <c r="L59" s="447"/>
      <c r="M59" s="447"/>
      <c r="N59" s="239" t="s">
        <v>268</v>
      </c>
      <c r="O59" s="237">
        <f>+O64+O67+O70+O73</f>
        <v>899</v>
      </c>
      <c r="P59" s="456"/>
      <c r="Q59" s="456"/>
    </row>
    <row r="60" spans="2:21" ht="23.1" customHeight="1" x14ac:dyDescent="0.25">
      <c r="B60" s="35" t="s">
        <v>269</v>
      </c>
      <c r="C60" s="44" t="s">
        <v>37</v>
      </c>
      <c r="D60" s="44" t="s">
        <v>37</v>
      </c>
      <c r="E60" s="44" t="s">
        <v>37</v>
      </c>
      <c r="F60" s="44" t="s">
        <v>37</v>
      </c>
      <c r="G60" s="44" t="s">
        <v>37</v>
      </c>
      <c r="H60" s="44" t="s">
        <v>37</v>
      </c>
      <c r="I60" s="49" t="s">
        <v>37</v>
      </c>
      <c r="J60" s="49" t="s">
        <v>37</v>
      </c>
      <c r="K60" s="50" t="s">
        <v>37</v>
      </c>
      <c r="L60" s="50" t="s">
        <v>37</v>
      </c>
      <c r="M60" s="49" t="s">
        <v>37</v>
      </c>
      <c r="N60" s="34" t="s">
        <v>37</v>
      </c>
      <c r="O60" s="44" t="s">
        <v>37</v>
      </c>
      <c r="P60" s="133" t="s">
        <v>37</v>
      </c>
      <c r="Q60" s="44" t="s">
        <v>37</v>
      </c>
    </row>
    <row r="61" spans="2:21" ht="33" customHeight="1" x14ac:dyDescent="0.25">
      <c r="B61" s="244" t="s">
        <v>599</v>
      </c>
      <c r="C61" s="245"/>
      <c r="D61" s="246"/>
      <c r="E61" s="246"/>
      <c r="F61" s="245"/>
      <c r="G61" s="246"/>
      <c r="H61" s="245"/>
      <c r="I61" s="132"/>
      <c r="J61" s="132"/>
      <c r="K61" s="132"/>
      <c r="L61" s="132"/>
      <c r="M61" s="132"/>
      <c r="O61" s="240"/>
      <c r="P61" s="246"/>
      <c r="Q61" s="246"/>
    </row>
    <row r="62" spans="2:21" ht="36.75" customHeight="1" x14ac:dyDescent="0.25">
      <c r="B62" s="482" t="s">
        <v>271</v>
      </c>
      <c r="C62" s="501" t="s">
        <v>37</v>
      </c>
      <c r="D62" s="448" t="s">
        <v>258</v>
      </c>
      <c r="E62" s="448" t="s">
        <v>272</v>
      </c>
      <c r="F62" s="444" t="s">
        <v>37</v>
      </c>
      <c r="G62" s="445" t="s">
        <v>245</v>
      </c>
      <c r="H62" s="444" t="s">
        <v>37</v>
      </c>
      <c r="I62" s="451">
        <f>SUM(J62:M64)</f>
        <v>11556596</v>
      </c>
      <c r="J62" s="451">
        <v>0</v>
      </c>
      <c r="K62" s="451">
        <v>0</v>
      </c>
      <c r="L62" s="451">
        <v>5460215.3399999999</v>
      </c>
      <c r="M62" s="451">
        <v>6096380.6600000001</v>
      </c>
      <c r="N62" s="240" t="s">
        <v>266</v>
      </c>
      <c r="O62" s="45">
        <v>800</v>
      </c>
      <c r="P62" s="448" t="s">
        <v>345</v>
      </c>
      <c r="Q62" s="448" t="s">
        <v>248</v>
      </c>
    </row>
    <row r="63" spans="2:21" ht="33.75" x14ac:dyDescent="0.25">
      <c r="B63" s="483"/>
      <c r="C63" s="502"/>
      <c r="D63" s="449"/>
      <c r="E63" s="449"/>
      <c r="F63" s="444"/>
      <c r="G63" s="445"/>
      <c r="H63" s="444"/>
      <c r="I63" s="452"/>
      <c r="J63" s="452"/>
      <c r="K63" s="452"/>
      <c r="L63" s="452"/>
      <c r="M63" s="452"/>
      <c r="N63" s="240" t="s">
        <v>267</v>
      </c>
      <c r="O63" s="45">
        <v>850</v>
      </c>
      <c r="P63" s="449"/>
      <c r="Q63" s="449"/>
    </row>
    <row r="64" spans="2:21" ht="33.75" x14ac:dyDescent="0.25">
      <c r="B64" s="483"/>
      <c r="C64" s="502"/>
      <c r="D64" s="449"/>
      <c r="E64" s="449"/>
      <c r="F64" s="444"/>
      <c r="G64" s="445"/>
      <c r="H64" s="444"/>
      <c r="I64" s="452"/>
      <c r="J64" s="452"/>
      <c r="K64" s="452"/>
      <c r="L64" s="452"/>
      <c r="M64" s="452"/>
      <c r="N64" s="240" t="s">
        <v>268</v>
      </c>
      <c r="O64" s="45">
        <v>400</v>
      </c>
      <c r="P64" s="449"/>
      <c r="Q64" s="449"/>
    </row>
    <row r="65" spans="2:23" ht="36.75" customHeight="1" x14ac:dyDescent="0.25">
      <c r="B65" s="482" t="s">
        <v>274</v>
      </c>
      <c r="C65" s="501" t="s">
        <v>37</v>
      </c>
      <c r="D65" s="448" t="s">
        <v>261</v>
      </c>
      <c r="E65" s="448" t="s">
        <v>275</v>
      </c>
      <c r="F65" s="444" t="s">
        <v>37</v>
      </c>
      <c r="G65" s="445" t="s">
        <v>245</v>
      </c>
      <c r="H65" s="444" t="s">
        <v>37</v>
      </c>
      <c r="I65" s="451">
        <f>SUM(J65:M67)</f>
        <v>1900000</v>
      </c>
      <c r="J65" s="451">
        <v>0</v>
      </c>
      <c r="K65" s="451">
        <v>0</v>
      </c>
      <c r="L65" s="451">
        <v>1615000</v>
      </c>
      <c r="M65" s="451">
        <v>285000</v>
      </c>
      <c r="N65" s="240" t="s">
        <v>266</v>
      </c>
      <c r="O65" s="45">
        <v>400</v>
      </c>
      <c r="P65" s="448" t="s">
        <v>263</v>
      </c>
      <c r="Q65" s="448" t="s">
        <v>264</v>
      </c>
    </row>
    <row r="66" spans="2:23" ht="33.75" x14ac:dyDescent="0.25">
      <c r="B66" s="483"/>
      <c r="C66" s="502"/>
      <c r="D66" s="449"/>
      <c r="E66" s="449"/>
      <c r="F66" s="444"/>
      <c r="G66" s="445"/>
      <c r="H66" s="444"/>
      <c r="I66" s="452"/>
      <c r="J66" s="452"/>
      <c r="K66" s="452"/>
      <c r="L66" s="452"/>
      <c r="M66" s="452"/>
      <c r="N66" s="240" t="s">
        <v>267</v>
      </c>
      <c r="O66" s="45">
        <v>470</v>
      </c>
      <c r="P66" s="449"/>
      <c r="Q66" s="449"/>
    </row>
    <row r="67" spans="2:23" ht="33.75" x14ac:dyDescent="0.25">
      <c r="B67" s="483"/>
      <c r="C67" s="502"/>
      <c r="D67" s="449"/>
      <c r="E67" s="449"/>
      <c r="F67" s="444"/>
      <c r="G67" s="445"/>
      <c r="H67" s="444"/>
      <c r="I67" s="452"/>
      <c r="J67" s="452"/>
      <c r="K67" s="452"/>
      <c r="L67" s="452"/>
      <c r="M67" s="452"/>
      <c r="N67" s="240" t="s">
        <v>268</v>
      </c>
      <c r="O67" s="45">
        <v>220</v>
      </c>
      <c r="P67" s="449"/>
      <c r="Q67" s="449"/>
    </row>
    <row r="68" spans="2:23" ht="34.5" customHeight="1" x14ac:dyDescent="0.25">
      <c r="B68" s="482" t="s">
        <v>276</v>
      </c>
      <c r="C68" s="501" t="s">
        <v>37</v>
      </c>
      <c r="D68" s="448" t="s">
        <v>277</v>
      </c>
      <c r="E68" s="448" t="s">
        <v>278</v>
      </c>
      <c r="F68" s="444" t="s">
        <v>37</v>
      </c>
      <c r="G68" s="445" t="s">
        <v>245</v>
      </c>
      <c r="H68" s="444" t="s">
        <v>37</v>
      </c>
      <c r="I68" s="451">
        <f>SUM(J68:M70)</f>
        <v>658196.55999999994</v>
      </c>
      <c r="J68" s="451">
        <v>0</v>
      </c>
      <c r="K68" s="451">
        <v>0</v>
      </c>
      <c r="L68" s="451">
        <v>559467.06999999995</v>
      </c>
      <c r="M68" s="451">
        <v>98729.49</v>
      </c>
      <c r="N68" s="240" t="s">
        <v>266</v>
      </c>
      <c r="O68" s="45">
        <v>611</v>
      </c>
      <c r="P68" s="448" t="s">
        <v>279</v>
      </c>
      <c r="Q68" s="445" t="s">
        <v>248</v>
      </c>
    </row>
    <row r="69" spans="2:23" ht="33.75" x14ac:dyDescent="0.25">
      <c r="B69" s="483"/>
      <c r="C69" s="502"/>
      <c r="D69" s="449"/>
      <c r="E69" s="449"/>
      <c r="F69" s="444"/>
      <c r="G69" s="445"/>
      <c r="H69" s="444"/>
      <c r="I69" s="452"/>
      <c r="J69" s="452"/>
      <c r="K69" s="452"/>
      <c r="L69" s="452"/>
      <c r="M69" s="452"/>
      <c r="N69" s="240" t="s">
        <v>267</v>
      </c>
      <c r="O69" s="46">
        <v>1104</v>
      </c>
      <c r="P69" s="449"/>
      <c r="Q69" s="445"/>
    </row>
    <row r="70" spans="2:23" ht="33.75" x14ac:dyDescent="0.25">
      <c r="B70" s="483"/>
      <c r="C70" s="502"/>
      <c r="D70" s="449"/>
      <c r="E70" s="449"/>
      <c r="F70" s="444"/>
      <c r="G70" s="445"/>
      <c r="H70" s="444"/>
      <c r="I70" s="452"/>
      <c r="J70" s="452"/>
      <c r="K70" s="452"/>
      <c r="L70" s="452"/>
      <c r="M70" s="452"/>
      <c r="N70" s="240" t="s">
        <v>268</v>
      </c>
      <c r="O70" s="45">
        <v>229</v>
      </c>
      <c r="P70" s="449"/>
      <c r="Q70" s="445"/>
    </row>
    <row r="71" spans="2:23" s="217" customFormat="1" ht="33" customHeight="1" x14ac:dyDescent="0.25">
      <c r="B71" s="433" t="s">
        <v>573</v>
      </c>
      <c r="C71" s="435" t="s">
        <v>37</v>
      </c>
      <c r="D71" s="437" t="s">
        <v>253</v>
      </c>
      <c r="E71" s="437" t="s">
        <v>270</v>
      </c>
      <c r="F71" s="439" t="s">
        <v>37</v>
      </c>
      <c r="G71" s="440" t="s">
        <v>245</v>
      </c>
      <c r="H71" s="439" t="s">
        <v>37</v>
      </c>
      <c r="I71" s="441">
        <f>SUM(J71:M73)</f>
        <v>200000</v>
      </c>
      <c r="J71" s="441">
        <v>0</v>
      </c>
      <c r="K71" s="441">
        <v>0</v>
      </c>
      <c r="L71" s="441">
        <v>170000</v>
      </c>
      <c r="M71" s="441">
        <v>30000</v>
      </c>
      <c r="N71" s="152" t="s">
        <v>266</v>
      </c>
      <c r="O71" s="160">
        <v>219</v>
      </c>
      <c r="P71" s="437" t="s">
        <v>259</v>
      </c>
      <c r="Q71" s="437" t="s">
        <v>352</v>
      </c>
      <c r="S71" s="159"/>
    </row>
    <row r="72" spans="2:23" s="217" customFormat="1" ht="33.75" x14ac:dyDescent="0.25">
      <c r="B72" s="434"/>
      <c r="C72" s="436"/>
      <c r="D72" s="438"/>
      <c r="E72" s="438"/>
      <c r="F72" s="439"/>
      <c r="G72" s="440"/>
      <c r="H72" s="439"/>
      <c r="I72" s="442"/>
      <c r="J72" s="442"/>
      <c r="K72" s="442"/>
      <c r="L72" s="442"/>
      <c r="M72" s="442"/>
      <c r="N72" s="152" t="s">
        <v>267</v>
      </c>
      <c r="O72" s="160">
        <v>219</v>
      </c>
      <c r="P72" s="438"/>
      <c r="Q72" s="438"/>
      <c r="S72" s="159"/>
    </row>
    <row r="73" spans="2:23" s="217" customFormat="1" ht="33.75" x14ac:dyDescent="0.25">
      <c r="B73" s="434"/>
      <c r="C73" s="436"/>
      <c r="D73" s="438"/>
      <c r="E73" s="438"/>
      <c r="F73" s="439"/>
      <c r="G73" s="440"/>
      <c r="H73" s="439"/>
      <c r="I73" s="442"/>
      <c r="J73" s="442"/>
      <c r="K73" s="442"/>
      <c r="L73" s="442"/>
      <c r="M73" s="442"/>
      <c r="N73" s="152" t="s">
        <v>268</v>
      </c>
      <c r="O73" s="160">
        <v>50</v>
      </c>
      <c r="P73" s="438"/>
      <c r="Q73" s="438"/>
      <c r="S73" s="159"/>
    </row>
    <row r="74" spans="2:23" ht="36.6" customHeight="1" x14ac:dyDescent="0.25">
      <c r="B74" s="510" t="s">
        <v>280</v>
      </c>
      <c r="C74" s="499" t="s">
        <v>241</v>
      </c>
      <c r="D74" s="499" t="s">
        <v>242</v>
      </c>
      <c r="E74" s="499" t="s">
        <v>243</v>
      </c>
      <c r="F74" s="499" t="s">
        <v>244</v>
      </c>
      <c r="G74" s="499" t="s">
        <v>245</v>
      </c>
      <c r="H74" s="499" t="s">
        <v>246</v>
      </c>
      <c r="I74" s="498">
        <f>SUM(J74:M77)</f>
        <v>1521921.1</v>
      </c>
      <c r="J74" s="498">
        <f>SUM(J79:J79)</f>
        <v>0</v>
      </c>
      <c r="K74" s="498">
        <f>SUM(K79:K79)</f>
        <v>0</v>
      </c>
      <c r="L74" s="498">
        <f>SUM(L80:L87)</f>
        <v>1293632.9300000002</v>
      </c>
      <c r="M74" s="498">
        <f>SUM(M80:M87)</f>
        <v>228288.17</v>
      </c>
      <c r="N74" s="239" t="s">
        <v>266</v>
      </c>
      <c r="O74" s="47">
        <f>+O80+O84</f>
        <v>949</v>
      </c>
      <c r="P74" s="499" t="s">
        <v>37</v>
      </c>
      <c r="Q74" s="499" t="s">
        <v>248</v>
      </c>
    </row>
    <row r="75" spans="2:23" ht="37.35" customHeight="1" x14ac:dyDescent="0.25">
      <c r="B75" s="510"/>
      <c r="C75" s="499"/>
      <c r="D75" s="499"/>
      <c r="E75" s="499"/>
      <c r="F75" s="499"/>
      <c r="G75" s="499"/>
      <c r="H75" s="499"/>
      <c r="I75" s="498"/>
      <c r="J75" s="498"/>
      <c r="K75" s="498"/>
      <c r="L75" s="498"/>
      <c r="M75" s="498"/>
      <c r="N75" s="239" t="s">
        <v>267</v>
      </c>
      <c r="O75" s="47">
        <f>+O81+O85</f>
        <v>1669</v>
      </c>
      <c r="P75" s="499"/>
      <c r="Q75" s="499"/>
    </row>
    <row r="76" spans="2:23" ht="46.35" customHeight="1" x14ac:dyDescent="0.25">
      <c r="B76" s="510"/>
      <c r="C76" s="499"/>
      <c r="D76" s="499"/>
      <c r="E76" s="499"/>
      <c r="F76" s="499"/>
      <c r="G76" s="499"/>
      <c r="H76" s="499"/>
      <c r="I76" s="498"/>
      <c r="J76" s="498"/>
      <c r="K76" s="498"/>
      <c r="L76" s="498"/>
      <c r="M76" s="498"/>
      <c r="N76" s="247" t="s">
        <v>281</v>
      </c>
      <c r="O76" s="248">
        <v>14.3</v>
      </c>
      <c r="P76" s="499"/>
      <c r="Q76" s="499"/>
    </row>
    <row r="77" spans="2:23" ht="46.35" customHeight="1" x14ac:dyDescent="0.25">
      <c r="B77" s="510"/>
      <c r="C77" s="499"/>
      <c r="D77" s="499"/>
      <c r="E77" s="499"/>
      <c r="F77" s="499"/>
      <c r="G77" s="499"/>
      <c r="H77" s="499"/>
      <c r="I77" s="498"/>
      <c r="J77" s="498"/>
      <c r="K77" s="498"/>
      <c r="L77" s="498"/>
      <c r="M77" s="498"/>
      <c r="N77" s="247" t="s">
        <v>282</v>
      </c>
      <c r="O77" s="47">
        <f>+O83+O87</f>
        <v>4</v>
      </c>
      <c r="P77" s="499"/>
      <c r="Q77" s="499"/>
      <c r="T77" s="9"/>
      <c r="W77" s="249"/>
    </row>
    <row r="78" spans="2:23" ht="24" customHeight="1" x14ac:dyDescent="0.25">
      <c r="B78" s="35" t="s">
        <v>283</v>
      </c>
      <c r="C78" s="44" t="s">
        <v>37</v>
      </c>
      <c r="D78" s="44" t="s">
        <v>37</v>
      </c>
      <c r="E78" s="44" t="s">
        <v>37</v>
      </c>
      <c r="F78" s="44" t="s">
        <v>37</v>
      </c>
      <c r="G78" s="44" t="s">
        <v>37</v>
      </c>
      <c r="H78" s="44" t="s">
        <v>37</v>
      </c>
      <c r="I78" s="49" t="s">
        <v>37</v>
      </c>
      <c r="J78" s="49" t="s">
        <v>37</v>
      </c>
      <c r="K78" s="50" t="s">
        <v>37</v>
      </c>
      <c r="L78" s="50" t="s">
        <v>37</v>
      </c>
      <c r="M78" s="49" t="s">
        <v>37</v>
      </c>
      <c r="N78" s="34" t="s">
        <v>37</v>
      </c>
      <c r="O78" s="44" t="s">
        <v>37</v>
      </c>
      <c r="P78" s="133" t="s">
        <v>37</v>
      </c>
      <c r="Q78" s="44" t="s">
        <v>37</v>
      </c>
    </row>
    <row r="79" spans="2:23" ht="48" customHeight="1" x14ac:dyDescent="0.25">
      <c r="B79" s="35" t="s">
        <v>600</v>
      </c>
      <c r="C79" s="133"/>
      <c r="D79" s="45"/>
      <c r="E79" s="45"/>
      <c r="F79" s="133"/>
      <c r="G79" s="45"/>
      <c r="H79" s="133"/>
      <c r="I79" s="51"/>
      <c r="J79" s="51"/>
      <c r="K79" s="51"/>
      <c r="L79" s="51"/>
      <c r="M79" s="51"/>
      <c r="N79" s="240"/>
      <c r="O79" s="46"/>
      <c r="P79" s="45"/>
      <c r="Q79" s="45"/>
      <c r="R79" s="250"/>
    </row>
    <row r="80" spans="2:23" ht="36.75" customHeight="1" x14ac:dyDescent="0.25">
      <c r="B80" s="443" t="s">
        <v>285</v>
      </c>
      <c r="C80" s="444" t="s">
        <v>37</v>
      </c>
      <c r="D80" s="445" t="s">
        <v>277</v>
      </c>
      <c r="E80" s="445" t="s">
        <v>286</v>
      </c>
      <c r="F80" s="444" t="s">
        <v>37</v>
      </c>
      <c r="G80" s="445" t="s">
        <v>245</v>
      </c>
      <c r="H80" s="444" t="s">
        <v>37</v>
      </c>
      <c r="I80" s="446">
        <f>SUM(J80:M83)</f>
        <v>1221921.1000000001</v>
      </c>
      <c r="J80" s="446">
        <v>0</v>
      </c>
      <c r="K80" s="446">
        <v>0</v>
      </c>
      <c r="L80" s="446">
        <v>1038632.93</v>
      </c>
      <c r="M80" s="446">
        <v>183288.17</v>
      </c>
      <c r="N80" s="240" t="s">
        <v>266</v>
      </c>
      <c r="O80" s="46">
        <v>930</v>
      </c>
      <c r="P80" s="445" t="s">
        <v>279</v>
      </c>
      <c r="Q80" s="497" t="s">
        <v>248</v>
      </c>
      <c r="R80" s="250"/>
    </row>
    <row r="81" spans="2:19" ht="33.75" x14ac:dyDescent="0.25">
      <c r="B81" s="443"/>
      <c r="C81" s="444"/>
      <c r="D81" s="445"/>
      <c r="E81" s="445"/>
      <c r="F81" s="444"/>
      <c r="G81" s="445"/>
      <c r="H81" s="444"/>
      <c r="I81" s="446"/>
      <c r="J81" s="446"/>
      <c r="K81" s="446"/>
      <c r="L81" s="446"/>
      <c r="M81" s="446"/>
      <c r="N81" s="240" t="s">
        <v>267</v>
      </c>
      <c r="O81" s="46">
        <v>1644</v>
      </c>
      <c r="P81" s="445"/>
      <c r="Q81" s="497"/>
    </row>
    <row r="82" spans="2:19" ht="46.35" customHeight="1" x14ac:dyDescent="0.25">
      <c r="B82" s="443"/>
      <c r="C82" s="444"/>
      <c r="D82" s="445"/>
      <c r="E82" s="445"/>
      <c r="F82" s="444"/>
      <c r="G82" s="445"/>
      <c r="H82" s="444"/>
      <c r="I82" s="446"/>
      <c r="J82" s="446"/>
      <c r="K82" s="446"/>
      <c r="L82" s="446"/>
      <c r="M82" s="446"/>
      <c r="N82" s="240" t="s">
        <v>281</v>
      </c>
      <c r="O82" s="134">
        <v>42.9</v>
      </c>
      <c r="P82" s="445"/>
      <c r="Q82" s="497"/>
    </row>
    <row r="83" spans="2:19" ht="34.35" customHeight="1" x14ac:dyDescent="0.25">
      <c r="B83" s="443"/>
      <c r="C83" s="444"/>
      <c r="D83" s="445"/>
      <c r="E83" s="445"/>
      <c r="F83" s="444"/>
      <c r="G83" s="445"/>
      <c r="H83" s="444"/>
      <c r="I83" s="446"/>
      <c r="J83" s="446"/>
      <c r="K83" s="446"/>
      <c r="L83" s="446"/>
      <c r="M83" s="446"/>
      <c r="N83" s="240" t="s">
        <v>282</v>
      </c>
      <c r="O83" s="46">
        <v>3</v>
      </c>
      <c r="P83" s="445"/>
      <c r="Q83" s="497"/>
    </row>
    <row r="84" spans="2:19" ht="36.75" customHeight="1" x14ac:dyDescent="0.25">
      <c r="B84" s="443" t="s">
        <v>591</v>
      </c>
      <c r="C84" s="444" t="s">
        <v>37</v>
      </c>
      <c r="D84" s="445" t="s">
        <v>253</v>
      </c>
      <c r="E84" s="445" t="s">
        <v>284</v>
      </c>
      <c r="F84" s="444" t="s">
        <v>37</v>
      </c>
      <c r="G84" s="445" t="s">
        <v>245</v>
      </c>
      <c r="H84" s="444" t="s">
        <v>37</v>
      </c>
      <c r="I84" s="446">
        <f>SUM(J84:M87)</f>
        <v>300000</v>
      </c>
      <c r="J84" s="446">
        <v>0</v>
      </c>
      <c r="K84" s="446">
        <v>0</v>
      </c>
      <c r="L84" s="446">
        <v>255000</v>
      </c>
      <c r="M84" s="446">
        <v>45000</v>
      </c>
      <c r="N84" s="150" t="s">
        <v>266</v>
      </c>
      <c r="O84" s="46">
        <v>19</v>
      </c>
      <c r="P84" s="445" t="s">
        <v>259</v>
      </c>
      <c r="Q84" s="445" t="s">
        <v>352</v>
      </c>
      <c r="R84" s="250"/>
    </row>
    <row r="85" spans="2:19" ht="33.75" x14ac:dyDescent="0.25">
      <c r="B85" s="443"/>
      <c r="C85" s="444"/>
      <c r="D85" s="445"/>
      <c r="E85" s="445"/>
      <c r="F85" s="444"/>
      <c r="G85" s="445"/>
      <c r="H85" s="444"/>
      <c r="I85" s="446"/>
      <c r="J85" s="446"/>
      <c r="K85" s="446"/>
      <c r="L85" s="446"/>
      <c r="M85" s="446"/>
      <c r="N85" s="150" t="s">
        <v>267</v>
      </c>
      <c r="O85" s="46">
        <v>25</v>
      </c>
      <c r="P85" s="445"/>
      <c r="Q85" s="445"/>
    </row>
    <row r="86" spans="2:19" ht="47.1" customHeight="1" x14ac:dyDescent="0.25">
      <c r="B86" s="443"/>
      <c r="C86" s="444"/>
      <c r="D86" s="445"/>
      <c r="E86" s="445"/>
      <c r="F86" s="444"/>
      <c r="G86" s="445"/>
      <c r="H86" s="444"/>
      <c r="I86" s="446"/>
      <c r="J86" s="446"/>
      <c r="K86" s="446"/>
      <c r="L86" s="446"/>
      <c r="M86" s="446"/>
      <c r="N86" s="150" t="s">
        <v>281</v>
      </c>
      <c r="O86" s="134">
        <v>14.3</v>
      </c>
      <c r="P86" s="445"/>
      <c r="Q86" s="445"/>
    </row>
    <row r="87" spans="2:19" ht="36.6" customHeight="1" x14ac:dyDescent="0.25">
      <c r="B87" s="443"/>
      <c r="C87" s="444"/>
      <c r="D87" s="445"/>
      <c r="E87" s="445"/>
      <c r="F87" s="444"/>
      <c r="G87" s="445"/>
      <c r="H87" s="444"/>
      <c r="I87" s="446"/>
      <c r="J87" s="446"/>
      <c r="K87" s="446"/>
      <c r="L87" s="446"/>
      <c r="M87" s="446"/>
      <c r="N87" s="150" t="s">
        <v>282</v>
      </c>
      <c r="O87" s="46">
        <v>1</v>
      </c>
      <c r="P87" s="445"/>
      <c r="Q87" s="445"/>
    </row>
    <row r="88" spans="2:19" x14ac:dyDescent="0.25">
      <c r="B88" s="509" t="s">
        <v>287</v>
      </c>
      <c r="C88" s="509"/>
      <c r="D88" s="509"/>
      <c r="E88" s="509"/>
      <c r="F88" s="509"/>
      <c r="G88" s="509"/>
      <c r="H88" s="509"/>
      <c r="I88" s="251">
        <f>I46+I57+I74</f>
        <v>17136713.66</v>
      </c>
      <c r="J88" s="251">
        <f>J46+J57+J74</f>
        <v>0</v>
      </c>
      <c r="K88" s="251">
        <f>K46+K57+K74</f>
        <v>0</v>
      </c>
      <c r="L88" s="251">
        <f>L46+L57+L74</f>
        <v>10203315.34</v>
      </c>
      <c r="M88" s="251">
        <f>M46+M57+M74</f>
        <v>6933398.3200000003</v>
      </c>
      <c r="N88" s="455"/>
      <c r="O88" s="455"/>
      <c r="P88" s="455"/>
      <c r="Q88" s="455"/>
    </row>
    <row r="89" spans="2:19" x14ac:dyDescent="0.25">
      <c r="B89" s="39" t="s">
        <v>288</v>
      </c>
      <c r="C89" s="491" t="s">
        <v>289</v>
      </c>
      <c r="D89" s="491"/>
      <c r="E89" s="491"/>
      <c r="F89" s="491"/>
      <c r="G89" s="491"/>
      <c r="H89" s="491"/>
      <c r="I89" s="491"/>
      <c r="J89" s="491"/>
      <c r="K89" s="491"/>
      <c r="L89" s="491"/>
      <c r="M89" s="491"/>
      <c r="N89" s="491"/>
      <c r="O89" s="491"/>
      <c r="P89" s="491"/>
      <c r="Q89" s="491"/>
    </row>
    <row r="90" spans="2:19" ht="23.25" customHeight="1" x14ac:dyDescent="0.25">
      <c r="B90" s="39" t="s">
        <v>290</v>
      </c>
      <c r="C90" s="423" t="s">
        <v>291</v>
      </c>
      <c r="D90" s="423"/>
      <c r="E90" s="423"/>
      <c r="F90" s="423"/>
      <c r="G90" s="423"/>
      <c r="H90" s="423"/>
      <c r="I90" s="423"/>
      <c r="J90" s="423"/>
      <c r="K90" s="423"/>
      <c r="L90" s="423"/>
      <c r="M90" s="423"/>
      <c r="N90" s="423"/>
      <c r="O90" s="423"/>
      <c r="P90" s="423"/>
      <c r="Q90" s="423"/>
    </row>
    <row r="91" spans="2:19" ht="23.25" customHeight="1" x14ac:dyDescent="0.25">
      <c r="B91" s="39" t="s">
        <v>572</v>
      </c>
      <c r="C91" s="423" t="s">
        <v>576</v>
      </c>
      <c r="D91" s="423"/>
      <c r="E91" s="423"/>
      <c r="F91" s="423"/>
      <c r="G91" s="423"/>
      <c r="H91" s="423"/>
      <c r="I91" s="423"/>
      <c r="J91" s="423"/>
      <c r="K91" s="423"/>
      <c r="L91" s="423"/>
      <c r="M91" s="423"/>
      <c r="N91" s="423"/>
      <c r="O91" s="423"/>
      <c r="P91" s="423"/>
      <c r="Q91" s="423"/>
    </row>
    <row r="92" spans="2:19" ht="23.25" customHeight="1" x14ac:dyDescent="0.25">
      <c r="B92" s="39" t="s">
        <v>574</v>
      </c>
      <c r="C92" s="423" t="s">
        <v>575</v>
      </c>
      <c r="D92" s="423"/>
      <c r="E92" s="423"/>
      <c r="F92" s="423"/>
      <c r="G92" s="423"/>
      <c r="H92" s="423"/>
      <c r="I92" s="423"/>
      <c r="J92" s="423"/>
      <c r="K92" s="423"/>
      <c r="L92" s="423"/>
      <c r="M92" s="423"/>
      <c r="N92" s="423"/>
      <c r="O92" s="423"/>
      <c r="P92" s="423"/>
      <c r="Q92" s="423"/>
    </row>
    <row r="93" spans="2:19" ht="23.25" customHeight="1" x14ac:dyDescent="0.25">
      <c r="B93" s="39" t="s">
        <v>578</v>
      </c>
      <c r="C93" s="508" t="s">
        <v>590</v>
      </c>
      <c r="D93" s="508"/>
      <c r="E93" s="508"/>
      <c r="F93" s="508"/>
      <c r="G93" s="508"/>
      <c r="H93" s="508"/>
      <c r="I93" s="508"/>
      <c r="J93" s="508"/>
      <c r="K93" s="508"/>
      <c r="L93" s="508"/>
      <c r="M93" s="508"/>
      <c r="N93" s="508"/>
      <c r="O93" s="508"/>
      <c r="P93" s="508"/>
      <c r="Q93" s="508"/>
    </row>
    <row r="94" spans="2:19" ht="53.25" customHeight="1" x14ac:dyDescent="0.25">
      <c r="B94" s="253" t="s">
        <v>292</v>
      </c>
      <c r="C94" s="423" t="s">
        <v>293</v>
      </c>
      <c r="D94" s="423"/>
      <c r="E94" s="423"/>
      <c r="F94" s="423"/>
      <c r="G94" s="423"/>
      <c r="H94" s="423"/>
      <c r="I94" s="423"/>
      <c r="J94" s="423"/>
      <c r="K94" s="423"/>
      <c r="L94" s="423"/>
      <c r="M94" s="423"/>
      <c r="N94" s="423"/>
      <c r="O94" s="423"/>
      <c r="P94" s="423"/>
      <c r="Q94" s="423"/>
    </row>
    <row r="95" spans="2:19" x14ac:dyDescent="0.25">
      <c r="B95" s="254"/>
      <c r="C95" s="147"/>
      <c r="D95" s="147"/>
      <c r="E95" s="147"/>
      <c r="F95" s="147"/>
      <c r="G95" s="147"/>
      <c r="H95" s="147"/>
      <c r="I95" s="147"/>
      <c r="J95" s="147"/>
      <c r="K95" s="147"/>
      <c r="L95" s="255"/>
      <c r="M95" s="147"/>
      <c r="N95" s="147"/>
      <c r="O95" s="147"/>
      <c r="P95" s="147"/>
      <c r="Q95" s="147"/>
    </row>
    <row r="96" spans="2:19" s="16" customFormat="1" ht="12" x14ac:dyDescent="0.2">
      <c r="B96" s="2"/>
      <c r="C96" s="1"/>
      <c r="D96" s="1"/>
      <c r="E96" s="1"/>
      <c r="F96" s="1"/>
      <c r="G96" s="1"/>
      <c r="H96" s="1"/>
      <c r="I96" s="4"/>
      <c r="J96" s="4"/>
      <c r="K96" s="4"/>
      <c r="L96" s="4"/>
      <c r="M96" s="4"/>
      <c r="N96" s="1"/>
      <c r="O96" s="3"/>
      <c r="P96" s="1"/>
      <c r="Q96" s="1"/>
      <c r="S96" s="17"/>
    </row>
    <row r="97" spans="2:19" s="9" customFormat="1" x14ac:dyDescent="0.25">
      <c r="B97" s="333" t="s">
        <v>294</v>
      </c>
      <c r="C97" s="333"/>
      <c r="D97" s="333"/>
      <c r="E97" s="333"/>
      <c r="F97" s="333"/>
      <c r="G97" s="333"/>
      <c r="H97" s="333"/>
      <c r="I97" s="333"/>
      <c r="J97" s="333"/>
      <c r="K97" s="333"/>
      <c r="L97" s="333"/>
      <c r="M97" s="333"/>
      <c r="N97" s="333"/>
      <c r="O97" s="333"/>
      <c r="P97" s="333"/>
      <c r="Q97" s="333"/>
      <c r="S97" s="13"/>
    </row>
    <row r="98" spans="2:19" x14ac:dyDescent="0.25">
      <c r="B98" s="6" t="s">
        <v>3</v>
      </c>
      <c r="C98" s="311" t="s">
        <v>295</v>
      </c>
      <c r="D98" s="311"/>
      <c r="E98" s="311"/>
      <c r="F98" s="505" t="s">
        <v>296</v>
      </c>
      <c r="G98" s="506"/>
      <c r="H98" s="506"/>
      <c r="I98" s="506"/>
      <c r="J98" s="507"/>
      <c r="K98" s="311" t="s">
        <v>297</v>
      </c>
      <c r="L98" s="311"/>
      <c r="M98" s="311"/>
      <c r="N98" s="311"/>
      <c r="O98" s="311"/>
      <c r="P98" s="311"/>
      <c r="Q98" s="311"/>
    </row>
    <row r="99" spans="2:19" x14ac:dyDescent="0.25">
      <c r="B99" s="21">
        <v>1</v>
      </c>
      <c r="C99" s="377">
        <v>2</v>
      </c>
      <c r="D99" s="377"/>
      <c r="E99" s="377"/>
      <c r="F99" s="338">
        <v>3</v>
      </c>
      <c r="G99" s="339"/>
      <c r="H99" s="339"/>
      <c r="I99" s="339"/>
      <c r="J99" s="340"/>
      <c r="K99" s="377">
        <v>4</v>
      </c>
      <c r="L99" s="377"/>
      <c r="M99" s="377"/>
      <c r="N99" s="377"/>
      <c r="O99" s="377"/>
      <c r="P99" s="377"/>
      <c r="Q99" s="377"/>
    </row>
    <row r="100" spans="2:19" x14ac:dyDescent="0.25">
      <c r="B100" s="11"/>
      <c r="C100" s="322" t="s">
        <v>298</v>
      </c>
      <c r="D100" s="323"/>
      <c r="E100" s="324"/>
      <c r="F100" s="381"/>
      <c r="G100" s="382"/>
      <c r="H100" s="382"/>
      <c r="I100" s="382"/>
      <c r="J100" s="383"/>
      <c r="K100" s="384"/>
      <c r="L100" s="384"/>
      <c r="M100" s="384"/>
      <c r="N100" s="384"/>
      <c r="O100" s="384"/>
      <c r="P100" s="384"/>
      <c r="Q100" s="384"/>
    </row>
    <row r="103" spans="2:19" x14ac:dyDescent="0.25">
      <c r="B103" s="333" t="s">
        <v>299</v>
      </c>
      <c r="C103" s="333"/>
      <c r="D103" s="333"/>
      <c r="E103" s="333"/>
      <c r="F103" s="333"/>
      <c r="G103" s="333"/>
      <c r="H103" s="333"/>
      <c r="I103" s="333"/>
      <c r="J103" s="333"/>
      <c r="K103" s="333"/>
      <c r="L103" s="333"/>
      <c r="M103" s="333"/>
      <c r="N103" s="333"/>
      <c r="O103" s="333"/>
      <c r="P103" s="333"/>
      <c r="Q103" s="333"/>
    </row>
    <row r="104" spans="2:19" x14ac:dyDescent="0.25">
      <c r="B104" s="6" t="s">
        <v>3</v>
      </c>
      <c r="C104" s="311" t="s">
        <v>300</v>
      </c>
      <c r="D104" s="311"/>
      <c r="E104" s="311"/>
      <c r="F104" s="311" t="s">
        <v>296</v>
      </c>
      <c r="G104" s="311"/>
      <c r="H104" s="311"/>
      <c r="I104" s="311"/>
      <c r="J104" s="311"/>
      <c r="K104" s="311" t="s">
        <v>301</v>
      </c>
      <c r="L104" s="311"/>
      <c r="M104" s="311"/>
      <c r="N104" s="311"/>
      <c r="O104" s="311"/>
      <c r="P104" s="311"/>
      <c r="Q104" s="311"/>
    </row>
    <row r="105" spans="2:19" x14ac:dyDescent="0.25">
      <c r="B105" s="21">
        <v>1</v>
      </c>
      <c r="C105" s="377">
        <v>2</v>
      </c>
      <c r="D105" s="377"/>
      <c r="E105" s="377"/>
      <c r="F105" s="377">
        <v>3</v>
      </c>
      <c r="G105" s="377"/>
      <c r="H105" s="377"/>
      <c r="I105" s="377"/>
      <c r="J105" s="377"/>
      <c r="K105" s="377">
        <v>4</v>
      </c>
      <c r="L105" s="377"/>
      <c r="M105" s="377"/>
      <c r="N105" s="377"/>
      <c r="O105" s="377"/>
      <c r="P105" s="377"/>
      <c r="Q105" s="377"/>
    </row>
    <row r="106" spans="2:19" x14ac:dyDescent="0.25">
      <c r="B106" s="11"/>
      <c r="C106" s="322" t="s">
        <v>298</v>
      </c>
      <c r="D106" s="323"/>
      <c r="E106" s="324"/>
      <c r="F106" s="392"/>
      <c r="G106" s="392"/>
      <c r="H106" s="392"/>
      <c r="I106" s="392"/>
      <c r="J106" s="392"/>
      <c r="K106" s="384"/>
      <c r="L106" s="384"/>
      <c r="M106" s="384"/>
      <c r="N106" s="384"/>
      <c r="O106" s="384"/>
      <c r="P106" s="384"/>
      <c r="Q106" s="384"/>
    </row>
    <row r="109" spans="2:19" x14ac:dyDescent="0.25">
      <c r="B109" s="333" t="s">
        <v>302</v>
      </c>
      <c r="C109" s="333"/>
      <c r="D109" s="333"/>
      <c r="E109" s="333"/>
      <c r="F109" s="333"/>
      <c r="G109" s="333"/>
      <c r="H109" s="333"/>
      <c r="I109" s="333"/>
      <c r="J109" s="333"/>
      <c r="K109" s="333"/>
      <c r="L109" s="333"/>
      <c r="M109" s="333"/>
      <c r="N109" s="333"/>
      <c r="O109" s="333"/>
      <c r="P109" s="333"/>
      <c r="Q109" s="333"/>
    </row>
    <row r="110" spans="2:19" x14ac:dyDescent="0.25">
      <c r="B110" s="6" t="s">
        <v>3</v>
      </c>
      <c r="C110" s="310" t="s">
        <v>303</v>
      </c>
      <c r="D110" s="310"/>
      <c r="E110" s="310"/>
      <c r="F110" s="393" t="s">
        <v>304</v>
      </c>
      <c r="G110" s="394"/>
      <c r="H110" s="394"/>
      <c r="I110" s="394"/>
      <c r="J110" s="394"/>
      <c r="K110" s="394"/>
      <c r="L110" s="394"/>
      <c r="M110" s="394"/>
      <c r="N110" s="394"/>
      <c r="O110" s="394"/>
      <c r="P110" s="394"/>
      <c r="Q110" s="395"/>
    </row>
    <row r="111" spans="2:19" x14ac:dyDescent="0.25">
      <c r="B111" s="26">
        <v>1</v>
      </c>
      <c r="C111" s="396">
        <v>2</v>
      </c>
      <c r="D111" s="396"/>
      <c r="E111" s="396"/>
      <c r="F111" s="397">
        <v>3</v>
      </c>
      <c r="G111" s="398"/>
      <c r="H111" s="398"/>
      <c r="I111" s="398"/>
      <c r="J111" s="398"/>
      <c r="K111" s="398"/>
      <c r="L111" s="398"/>
      <c r="M111" s="398"/>
      <c r="N111" s="398"/>
      <c r="O111" s="398"/>
      <c r="P111" s="398"/>
      <c r="Q111" s="399"/>
    </row>
    <row r="112" spans="2:19" ht="60.75" customHeight="1" x14ac:dyDescent="0.25">
      <c r="B112" s="40" t="s">
        <v>15</v>
      </c>
      <c r="C112" s="429" t="s">
        <v>305</v>
      </c>
      <c r="D112" s="429"/>
      <c r="E112" s="429"/>
      <c r="F112" s="511" t="s">
        <v>306</v>
      </c>
      <c r="G112" s="512"/>
      <c r="H112" s="512"/>
      <c r="I112" s="512"/>
      <c r="J112" s="512"/>
      <c r="K112" s="512"/>
      <c r="L112" s="512"/>
      <c r="M112" s="512"/>
      <c r="N112" s="512"/>
      <c r="O112" s="512"/>
      <c r="P112" s="512"/>
      <c r="Q112" s="513"/>
    </row>
    <row r="113" spans="2:17" ht="65.25" customHeight="1" x14ac:dyDescent="0.25">
      <c r="B113" s="40" t="s">
        <v>67</v>
      </c>
      <c r="C113" s="429" t="s">
        <v>307</v>
      </c>
      <c r="D113" s="429"/>
      <c r="E113" s="429"/>
      <c r="F113" s="511" t="s">
        <v>308</v>
      </c>
      <c r="G113" s="512"/>
      <c r="H113" s="512"/>
      <c r="I113" s="512"/>
      <c r="J113" s="512"/>
      <c r="K113" s="512"/>
      <c r="L113" s="512"/>
      <c r="M113" s="512"/>
      <c r="N113" s="512"/>
      <c r="O113" s="512"/>
      <c r="P113" s="512"/>
      <c r="Q113" s="513"/>
    </row>
    <row r="114" spans="2:17" ht="63" customHeight="1" x14ac:dyDescent="0.25">
      <c r="B114" s="40" t="s">
        <v>100</v>
      </c>
      <c r="C114" s="429" t="s">
        <v>309</v>
      </c>
      <c r="D114" s="429"/>
      <c r="E114" s="429"/>
      <c r="F114" s="511" t="s">
        <v>306</v>
      </c>
      <c r="G114" s="512"/>
      <c r="H114" s="512"/>
      <c r="I114" s="512"/>
      <c r="J114" s="512"/>
      <c r="K114" s="512"/>
      <c r="L114" s="512"/>
      <c r="M114" s="512"/>
      <c r="N114" s="512"/>
      <c r="O114" s="512"/>
      <c r="P114" s="512"/>
      <c r="Q114" s="513"/>
    </row>
    <row r="115" spans="2:17" x14ac:dyDescent="0.25">
      <c r="B115" s="9"/>
      <c r="C115" s="28"/>
      <c r="D115" s="28"/>
      <c r="E115" s="28"/>
      <c r="F115" s="28"/>
      <c r="G115" s="28"/>
      <c r="H115" s="28"/>
      <c r="I115" s="23"/>
      <c r="J115" s="23"/>
      <c r="K115" s="23"/>
      <c r="L115" s="23"/>
      <c r="M115" s="23"/>
      <c r="N115" s="23"/>
      <c r="O115" s="23"/>
      <c r="P115" s="23"/>
      <c r="Q115" s="23"/>
    </row>
    <row r="117" spans="2:17" x14ac:dyDescent="0.25">
      <c r="B117" s="333" t="s">
        <v>310</v>
      </c>
      <c r="C117" s="333"/>
      <c r="D117" s="333"/>
      <c r="E117" s="333"/>
      <c r="F117" s="333"/>
      <c r="G117" s="333"/>
      <c r="H117" s="333"/>
      <c r="I117" s="333"/>
      <c r="J117" s="333"/>
      <c r="K117" s="333"/>
      <c r="L117" s="333"/>
      <c r="M117" s="333"/>
      <c r="N117" s="333"/>
      <c r="O117" s="333"/>
    </row>
    <row r="118" spans="2:17" x14ac:dyDescent="0.25">
      <c r="B118" s="8" t="s">
        <v>3</v>
      </c>
      <c r="C118" s="376" t="s">
        <v>311</v>
      </c>
      <c r="D118" s="376"/>
      <c r="E118" s="376"/>
      <c r="F118" s="376"/>
      <c r="G118" s="376"/>
      <c r="H118" s="376"/>
      <c r="I118" s="376"/>
      <c r="J118" s="376"/>
      <c r="K118" s="376"/>
      <c r="L118" s="376"/>
      <c r="M118" s="376"/>
      <c r="N118" s="376"/>
      <c r="O118" s="376"/>
      <c r="P118" s="376"/>
      <c r="Q118" s="376"/>
    </row>
    <row r="119" spans="2:17" x14ac:dyDescent="0.25">
      <c r="B119" s="26">
        <v>1</v>
      </c>
      <c r="C119" s="377">
        <v>2</v>
      </c>
      <c r="D119" s="377"/>
      <c r="E119" s="377"/>
      <c r="F119" s="377"/>
      <c r="G119" s="377"/>
      <c r="H119" s="377"/>
      <c r="I119" s="377"/>
      <c r="J119" s="377"/>
      <c r="K119" s="377"/>
      <c r="L119" s="377"/>
      <c r="M119" s="377"/>
      <c r="N119" s="377"/>
      <c r="O119" s="377"/>
      <c r="P119" s="377"/>
      <c r="Q119" s="377"/>
    </row>
    <row r="120" spans="2:17" ht="66.75" customHeight="1" x14ac:dyDescent="0.25">
      <c r="B120" s="40" t="s">
        <v>15</v>
      </c>
      <c r="C120" s="450" t="s">
        <v>312</v>
      </c>
      <c r="D120" s="450"/>
      <c r="E120" s="450"/>
      <c r="F120" s="450"/>
      <c r="G120" s="450"/>
      <c r="H120" s="450"/>
      <c r="I120" s="450"/>
      <c r="J120" s="450"/>
      <c r="K120" s="450"/>
      <c r="L120" s="450"/>
      <c r="M120" s="450"/>
      <c r="N120" s="450"/>
      <c r="O120" s="450"/>
      <c r="P120" s="450"/>
      <c r="Q120" s="450"/>
    </row>
    <row r="125" spans="2:17" x14ac:dyDescent="0.25">
      <c r="E125" s="252"/>
    </row>
  </sheetData>
  <mergeCells count="286">
    <mergeCell ref="J38:M38"/>
    <mergeCell ref="J25:M25"/>
    <mergeCell ref="J28:M28"/>
    <mergeCell ref="B28:I28"/>
    <mergeCell ref="B68:B70"/>
    <mergeCell ref="C68:C70"/>
    <mergeCell ref="D68:D70"/>
    <mergeCell ref="E68:E70"/>
    <mergeCell ref="F68:F70"/>
    <mergeCell ref="G68:G70"/>
    <mergeCell ref="H68:H70"/>
    <mergeCell ref="I68:I70"/>
    <mergeCell ref="J68:J70"/>
    <mergeCell ref="K62:K64"/>
    <mergeCell ref="K68:K70"/>
    <mergeCell ref="B65:B67"/>
    <mergeCell ref="C65:C67"/>
    <mergeCell ref="D65:D67"/>
    <mergeCell ref="E65:E67"/>
    <mergeCell ref="F65:F67"/>
    <mergeCell ref="B42:B44"/>
    <mergeCell ref="M62:M64"/>
    <mergeCell ref="J65:J67"/>
    <mergeCell ref="H62:H64"/>
    <mergeCell ref="C118:Q118"/>
    <mergeCell ref="C110:E110"/>
    <mergeCell ref="C111:E111"/>
    <mergeCell ref="C112:E112"/>
    <mergeCell ref="B103:Q103"/>
    <mergeCell ref="B109:Q109"/>
    <mergeCell ref="F105:J105"/>
    <mergeCell ref="F106:J106"/>
    <mergeCell ref="F104:J104"/>
    <mergeCell ref="C106:E106"/>
    <mergeCell ref="K104:Q104"/>
    <mergeCell ref="K105:Q105"/>
    <mergeCell ref="K106:Q106"/>
    <mergeCell ref="F110:Q110"/>
    <mergeCell ref="F111:Q111"/>
    <mergeCell ref="C113:E113"/>
    <mergeCell ref="C114:E114"/>
    <mergeCell ref="B117:O117"/>
    <mergeCell ref="F114:Q114"/>
    <mergeCell ref="C105:E105"/>
    <mergeCell ref="F112:Q112"/>
    <mergeCell ref="F113:Q113"/>
    <mergeCell ref="C100:E100"/>
    <mergeCell ref="P50:P52"/>
    <mergeCell ref="Q50:Q52"/>
    <mergeCell ref="P68:P70"/>
    <mergeCell ref="Q68:Q70"/>
    <mergeCell ref="F100:J100"/>
    <mergeCell ref="K100:Q100"/>
    <mergeCell ref="C89:Q89"/>
    <mergeCell ref="C90:Q90"/>
    <mergeCell ref="I74:I77"/>
    <mergeCell ref="H80:H83"/>
    <mergeCell ref="I80:I83"/>
    <mergeCell ref="J80:J83"/>
    <mergeCell ref="B88:H88"/>
    <mergeCell ref="B97:Q97"/>
    <mergeCell ref="B80:B83"/>
    <mergeCell ref="C80:C83"/>
    <mergeCell ref="D80:D83"/>
    <mergeCell ref="E80:E83"/>
    <mergeCell ref="F80:F83"/>
    <mergeCell ref="B74:B77"/>
    <mergeCell ref="C74:C77"/>
    <mergeCell ref="Q62:Q64"/>
    <mergeCell ref="C98:E98"/>
    <mergeCell ref="F98:J98"/>
    <mergeCell ref="K98:Q98"/>
    <mergeCell ref="C99:E99"/>
    <mergeCell ref="F99:J99"/>
    <mergeCell ref="K99:Q99"/>
    <mergeCell ref="K65:K67"/>
    <mergeCell ref="L65:L67"/>
    <mergeCell ref="M65:M67"/>
    <mergeCell ref="P65:P67"/>
    <mergeCell ref="Q65:Q67"/>
    <mergeCell ref="C93:Q93"/>
    <mergeCell ref="D74:D77"/>
    <mergeCell ref="E74:E77"/>
    <mergeCell ref="F74:F77"/>
    <mergeCell ref="G74:G77"/>
    <mergeCell ref="H74:H77"/>
    <mergeCell ref="H50:H52"/>
    <mergeCell ref="I50:I52"/>
    <mergeCell ref="J50:J52"/>
    <mergeCell ref="C50:C52"/>
    <mergeCell ref="D50:D52"/>
    <mergeCell ref="E50:E52"/>
    <mergeCell ref="F50:F52"/>
    <mergeCell ref="G50:G52"/>
    <mergeCell ref="G65:G67"/>
    <mergeCell ref="J54:J56"/>
    <mergeCell ref="E57:E59"/>
    <mergeCell ref="F57:F59"/>
    <mergeCell ref="I57:I59"/>
    <mergeCell ref="C54:C56"/>
    <mergeCell ref="D54:D56"/>
    <mergeCell ref="J57:J59"/>
    <mergeCell ref="I62:I64"/>
    <mergeCell ref="B46:B48"/>
    <mergeCell ref="I43:I44"/>
    <mergeCell ref="J43:L43"/>
    <mergeCell ref="C94:Q94"/>
    <mergeCell ref="K80:K83"/>
    <mergeCell ref="L80:L83"/>
    <mergeCell ref="M80:M83"/>
    <mergeCell ref="P80:P83"/>
    <mergeCell ref="Q80:Q83"/>
    <mergeCell ref="G80:G83"/>
    <mergeCell ref="K74:K77"/>
    <mergeCell ref="L74:L77"/>
    <mergeCell ref="M74:M77"/>
    <mergeCell ref="P74:P77"/>
    <mergeCell ref="Q74:Q77"/>
    <mergeCell ref="L68:L70"/>
    <mergeCell ref="M68:M70"/>
    <mergeCell ref="J74:J77"/>
    <mergeCell ref="L62:L64"/>
    <mergeCell ref="D42:D44"/>
    <mergeCell ref="E42:E44"/>
    <mergeCell ref="B50:B52"/>
    <mergeCell ref="J62:J64"/>
    <mergeCell ref="C62:C64"/>
    <mergeCell ref="C42:C44"/>
    <mergeCell ref="Q42:Q44"/>
    <mergeCell ref="N42:O42"/>
    <mergeCell ref="P42:P44"/>
    <mergeCell ref="Q54:Q56"/>
    <mergeCell ref="K54:K56"/>
    <mergeCell ref="L54:L56"/>
    <mergeCell ref="M54:M56"/>
    <mergeCell ref="P54:P56"/>
    <mergeCell ref="M50:M52"/>
    <mergeCell ref="K50:K52"/>
    <mergeCell ref="L50:L52"/>
    <mergeCell ref="I42:M42"/>
    <mergeCell ref="K46:K48"/>
    <mergeCell ref="L46:L48"/>
    <mergeCell ref="M46:M48"/>
    <mergeCell ref="I46:I48"/>
    <mergeCell ref="P46:P48"/>
    <mergeCell ref="Q46:Q48"/>
    <mergeCell ref="M43:M44"/>
    <mergeCell ref="N43:N44"/>
    <mergeCell ref="O43:O44"/>
    <mergeCell ref="J46:J48"/>
    <mergeCell ref="F42:F44"/>
    <mergeCell ref="C9:D10"/>
    <mergeCell ref="B62:B64"/>
    <mergeCell ref="J20:M20"/>
    <mergeCell ref="B19:I19"/>
    <mergeCell ref="B20:I20"/>
    <mergeCell ref="B21:I21"/>
    <mergeCell ref="J22:M22"/>
    <mergeCell ref="B22:I22"/>
    <mergeCell ref="J21:M21"/>
    <mergeCell ref="B29:I29"/>
    <mergeCell ref="B57:B59"/>
    <mergeCell ref="C57:C59"/>
    <mergeCell ref="D57:D59"/>
    <mergeCell ref="G57:G59"/>
    <mergeCell ref="I54:I56"/>
    <mergeCell ref="M57:M59"/>
    <mergeCell ref="C46:C48"/>
    <mergeCell ref="D46:D48"/>
    <mergeCell ref="G42:G44"/>
    <mergeCell ref="H42:H44"/>
    <mergeCell ref="K14:M14"/>
    <mergeCell ref="J19:M19"/>
    <mergeCell ref="B18:Q18"/>
    <mergeCell ref="C16:Q16"/>
    <mergeCell ref="O11:Q11"/>
    <mergeCell ref="K11:M11"/>
    <mergeCell ref="E11:J11"/>
    <mergeCell ref="C11:D11"/>
    <mergeCell ref="O12:Q12"/>
    <mergeCell ref="O13:P13"/>
    <mergeCell ref="O14:Q14"/>
    <mergeCell ref="O15:Q15"/>
    <mergeCell ref="B2:Q2"/>
    <mergeCell ref="B3:Q3"/>
    <mergeCell ref="B5:Q5"/>
    <mergeCell ref="B6:Q6"/>
    <mergeCell ref="C12:D12"/>
    <mergeCell ref="K13:M13"/>
    <mergeCell ref="B8:Q8"/>
    <mergeCell ref="B9:B10"/>
    <mergeCell ref="N9:Q9"/>
    <mergeCell ref="E9:J10"/>
    <mergeCell ref="K9:M10"/>
    <mergeCell ref="K12:M12"/>
    <mergeCell ref="E12:J12"/>
    <mergeCell ref="O10:Q10"/>
    <mergeCell ref="C15:D15"/>
    <mergeCell ref="C14:D14"/>
    <mergeCell ref="C13:D13"/>
    <mergeCell ref="E15:J15"/>
    <mergeCell ref="E14:J14"/>
    <mergeCell ref="E13:J13"/>
    <mergeCell ref="K15:M15"/>
    <mergeCell ref="J23:M23"/>
    <mergeCell ref="B23:I23"/>
    <mergeCell ref="J24:M24"/>
    <mergeCell ref="B24:I24"/>
    <mergeCell ref="J26:M26"/>
    <mergeCell ref="B26:I26"/>
    <mergeCell ref="J27:M27"/>
    <mergeCell ref="B27:I27"/>
    <mergeCell ref="B35:I35"/>
    <mergeCell ref="J30:M30"/>
    <mergeCell ref="J29:M29"/>
    <mergeCell ref="B30:I30"/>
    <mergeCell ref="J31:M31"/>
    <mergeCell ref="B31:I31"/>
    <mergeCell ref="J32:M32"/>
    <mergeCell ref="B32:I32"/>
    <mergeCell ref="J33:M33"/>
    <mergeCell ref="B33:I33"/>
    <mergeCell ref="B34:I34"/>
    <mergeCell ref="J34:M34"/>
    <mergeCell ref="J35:M35"/>
    <mergeCell ref="J36:M36"/>
    <mergeCell ref="B36:I36"/>
    <mergeCell ref="J37:M37"/>
    <mergeCell ref="C120:Q120"/>
    <mergeCell ref="I65:I67"/>
    <mergeCell ref="B41:Q41"/>
    <mergeCell ref="E46:E48"/>
    <mergeCell ref="F46:F48"/>
    <mergeCell ref="G46:G48"/>
    <mergeCell ref="H46:H48"/>
    <mergeCell ref="N88:Q88"/>
    <mergeCell ref="H57:H59"/>
    <mergeCell ref="B54:B56"/>
    <mergeCell ref="G54:G56"/>
    <mergeCell ref="H54:H56"/>
    <mergeCell ref="H65:H67"/>
    <mergeCell ref="C119:Q119"/>
    <mergeCell ref="E54:E56"/>
    <mergeCell ref="F54:F56"/>
    <mergeCell ref="P57:P59"/>
    <mergeCell ref="Q57:Q59"/>
    <mergeCell ref="B37:I37"/>
    <mergeCell ref="B38:I38"/>
    <mergeCell ref="C104:E104"/>
    <mergeCell ref="K57:K59"/>
    <mergeCell ref="L57:L59"/>
    <mergeCell ref="M71:M73"/>
    <mergeCell ref="J71:J73"/>
    <mergeCell ref="K71:K73"/>
    <mergeCell ref="L71:L73"/>
    <mergeCell ref="P71:P73"/>
    <mergeCell ref="Q71:Q73"/>
    <mergeCell ref="D62:D64"/>
    <mergeCell ref="E62:E64"/>
    <mergeCell ref="F62:F64"/>
    <mergeCell ref="G62:G64"/>
    <mergeCell ref="P62:P64"/>
    <mergeCell ref="B71:B73"/>
    <mergeCell ref="C71:C73"/>
    <mergeCell ref="D71:D73"/>
    <mergeCell ref="E71:E73"/>
    <mergeCell ref="F71:F73"/>
    <mergeCell ref="G71:G73"/>
    <mergeCell ref="H71:H73"/>
    <mergeCell ref="I71:I73"/>
    <mergeCell ref="C92:Q92"/>
    <mergeCell ref="C91:Q91"/>
    <mergeCell ref="B84:B87"/>
    <mergeCell ref="C84:C87"/>
    <mergeCell ref="D84:D87"/>
    <mergeCell ref="E84:E87"/>
    <mergeCell ref="F84:F87"/>
    <mergeCell ref="G84:G87"/>
    <mergeCell ref="H84:H87"/>
    <mergeCell ref="I84:I87"/>
    <mergeCell ref="J84:J87"/>
    <mergeCell ref="K84:K87"/>
    <mergeCell ref="L84:L87"/>
    <mergeCell ref="M84:M87"/>
    <mergeCell ref="P84:P87"/>
    <mergeCell ref="Q84:Q87"/>
  </mergeCells>
  <pageMargins left="0.51181102362204722" right="0.51181102362204722" top="0.74803149606299213" bottom="0.55118110236220474" header="0.31496062992125984" footer="0.31496062992125984"/>
  <pageSetup paperSize="9" scale="5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S74"/>
  <sheetViews>
    <sheetView topLeftCell="A10" zoomScale="80" zoomScaleNormal="80" workbookViewId="0">
      <selection activeCell="B9" sqref="B9:Q11"/>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1" style="1" customWidth="1"/>
    <col min="8" max="8" width="10.5703125" style="1" customWidth="1"/>
    <col min="9" max="9" width="11.5703125" style="4" customWidth="1"/>
    <col min="10" max="10" width="9.28515625" style="4"/>
    <col min="11" max="11" width="11.5703125" style="4" customWidth="1"/>
    <col min="12" max="13" width="10.42578125" style="4" customWidth="1"/>
    <col min="14" max="14" width="46.7109375" style="1" customWidth="1"/>
    <col min="15" max="15" width="10.5703125" style="3" customWidth="1"/>
    <col min="16" max="16" width="12.5703125" style="1" customWidth="1"/>
    <col min="17" max="17" width="13.28515625" style="1" customWidth="1"/>
    <col min="18" max="18" width="11.7109375" bestFit="1" customWidth="1"/>
    <col min="19" max="19" width="9.28515625" style="12"/>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8" t="s">
        <v>313</v>
      </c>
      <c r="C5" s="308"/>
      <c r="D5" s="308"/>
      <c r="E5" s="308"/>
      <c r="F5" s="308"/>
      <c r="G5" s="308"/>
      <c r="H5" s="308"/>
      <c r="I5" s="308"/>
      <c r="J5" s="308"/>
      <c r="K5" s="308"/>
      <c r="L5" s="308"/>
      <c r="M5" s="308"/>
      <c r="N5" s="308"/>
      <c r="O5" s="308"/>
      <c r="P5" s="308"/>
      <c r="Q5" s="308"/>
    </row>
    <row r="6" spans="2:19" x14ac:dyDescent="0.25">
      <c r="B6" s="308" t="s">
        <v>314</v>
      </c>
      <c r="C6" s="308"/>
      <c r="D6" s="308"/>
      <c r="E6" s="308"/>
      <c r="F6" s="308"/>
      <c r="G6" s="308"/>
      <c r="H6" s="308"/>
      <c r="I6" s="308"/>
      <c r="J6" s="308"/>
      <c r="K6" s="308"/>
      <c r="L6" s="308"/>
      <c r="M6" s="308"/>
      <c r="N6" s="308"/>
      <c r="O6" s="308"/>
      <c r="P6" s="308"/>
      <c r="Q6" s="308"/>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192</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195</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29.25" customHeight="1" x14ac:dyDescent="0.25">
      <c r="B12" s="25" t="s">
        <v>196</v>
      </c>
      <c r="C12" s="304" t="s">
        <v>315</v>
      </c>
      <c r="D12" s="305"/>
      <c r="E12" s="306" t="s">
        <v>92</v>
      </c>
      <c r="F12" s="306"/>
      <c r="G12" s="306"/>
      <c r="H12" s="306"/>
      <c r="I12" s="306"/>
      <c r="J12" s="306"/>
      <c r="K12" s="307">
        <v>0</v>
      </c>
      <c r="L12" s="307"/>
      <c r="M12" s="307"/>
      <c r="N12" s="40">
        <v>0</v>
      </c>
      <c r="O12" s="539">
        <f>O42</f>
        <v>78840</v>
      </c>
      <c r="P12" s="540"/>
      <c r="Q12" s="541"/>
    </row>
    <row r="14" spans="2:19" x14ac:dyDescent="0.25">
      <c r="B14" s="333" t="s">
        <v>203</v>
      </c>
      <c r="C14" s="333"/>
      <c r="D14" s="333"/>
      <c r="E14" s="333"/>
      <c r="F14" s="333"/>
      <c r="G14" s="333"/>
      <c r="H14" s="333"/>
      <c r="I14" s="333"/>
      <c r="J14" s="333"/>
      <c r="K14" s="333"/>
      <c r="L14" s="333"/>
      <c r="M14" s="333"/>
      <c r="N14" s="334"/>
      <c r="O14" s="334"/>
      <c r="P14" s="334"/>
      <c r="Q14" s="334"/>
    </row>
    <row r="15" spans="2:19" x14ac:dyDescent="0.25">
      <c r="B15" s="335" t="s">
        <v>204</v>
      </c>
      <c r="C15" s="336"/>
      <c r="D15" s="336"/>
      <c r="E15" s="336"/>
      <c r="F15" s="336"/>
      <c r="G15" s="336"/>
      <c r="H15" s="336"/>
      <c r="I15" s="337"/>
      <c r="J15" s="335" t="s">
        <v>205</v>
      </c>
      <c r="K15" s="336"/>
      <c r="L15" s="336"/>
      <c r="M15" s="337"/>
      <c r="N15" s="59"/>
      <c r="O15" s="10"/>
      <c r="P15" s="10"/>
      <c r="Q15" s="10"/>
    </row>
    <row r="16" spans="2:19" s="16" customFormat="1" ht="14.25" customHeight="1" x14ac:dyDescent="0.2">
      <c r="B16" s="338">
        <v>1</v>
      </c>
      <c r="C16" s="339"/>
      <c r="D16" s="339"/>
      <c r="E16" s="339"/>
      <c r="F16" s="339"/>
      <c r="G16" s="339"/>
      <c r="H16" s="339"/>
      <c r="I16" s="339"/>
      <c r="J16" s="338">
        <v>2</v>
      </c>
      <c r="K16" s="339"/>
      <c r="L16" s="339"/>
      <c r="M16" s="340"/>
      <c r="N16" s="60"/>
      <c r="O16" s="64"/>
      <c r="P16" s="64"/>
      <c r="Q16" s="64"/>
      <c r="S16" s="17"/>
    </row>
    <row r="17" spans="2:18" x14ac:dyDescent="0.25">
      <c r="B17" s="316" t="s">
        <v>206</v>
      </c>
      <c r="C17" s="317"/>
      <c r="D17" s="317"/>
      <c r="E17" s="317"/>
      <c r="F17" s="317"/>
      <c r="G17" s="317"/>
      <c r="H17" s="317"/>
      <c r="I17" s="318"/>
      <c r="J17" s="484">
        <f>+J18+J21+J24</f>
        <v>3655000</v>
      </c>
      <c r="K17" s="477"/>
      <c r="L17" s="477"/>
      <c r="M17" s="478"/>
      <c r="N17" s="55"/>
    </row>
    <row r="18" spans="2:18" x14ac:dyDescent="0.25">
      <c r="B18" s="316" t="s">
        <v>207</v>
      </c>
      <c r="C18" s="317"/>
      <c r="D18" s="317"/>
      <c r="E18" s="317"/>
      <c r="F18" s="317"/>
      <c r="G18" s="317"/>
      <c r="H18" s="317"/>
      <c r="I18" s="318"/>
      <c r="J18" s="484">
        <f>+J19</f>
        <v>0</v>
      </c>
      <c r="K18" s="462"/>
      <c r="L18" s="462"/>
      <c r="M18" s="463"/>
      <c r="N18" s="57"/>
      <c r="O18" s="61"/>
      <c r="P18" s="61"/>
      <c r="Q18" s="61"/>
    </row>
    <row r="19" spans="2:18" x14ac:dyDescent="0.25">
      <c r="B19" s="322" t="s">
        <v>208</v>
      </c>
      <c r="C19" s="323"/>
      <c r="D19" s="323"/>
      <c r="E19" s="323"/>
      <c r="F19" s="323"/>
      <c r="G19" s="323"/>
      <c r="H19" s="323"/>
      <c r="I19" s="324"/>
      <c r="J19" s="475">
        <f>+J49</f>
        <v>0</v>
      </c>
      <c r="K19" s="458"/>
      <c r="L19" s="458"/>
      <c r="M19" s="459"/>
      <c r="N19" s="57"/>
      <c r="O19" s="61"/>
      <c r="P19" s="61"/>
      <c r="Q19" s="61"/>
    </row>
    <row r="20" spans="2:18" x14ac:dyDescent="0.25">
      <c r="B20" s="328" t="s">
        <v>209</v>
      </c>
      <c r="C20" s="329"/>
      <c r="D20" s="329"/>
      <c r="E20" s="329"/>
      <c r="F20" s="329"/>
      <c r="G20" s="329"/>
      <c r="H20" s="329"/>
      <c r="I20" s="329"/>
      <c r="J20" s="304"/>
      <c r="K20" s="350"/>
      <c r="L20" s="350"/>
      <c r="M20" s="305"/>
      <c r="N20" s="56"/>
      <c r="O20" s="63"/>
      <c r="P20" s="63"/>
      <c r="Q20" s="63"/>
    </row>
    <row r="21" spans="2:18" x14ac:dyDescent="0.25">
      <c r="B21" s="54" t="s">
        <v>210</v>
      </c>
      <c r="C21" s="54"/>
      <c r="D21" s="54"/>
      <c r="E21" s="54"/>
      <c r="F21" s="54"/>
      <c r="G21" s="54"/>
      <c r="H21" s="54"/>
      <c r="I21" s="54"/>
      <c r="J21" s="484">
        <f>+J22</f>
        <v>0</v>
      </c>
      <c r="K21" s="462"/>
      <c r="L21" s="462"/>
      <c r="M21" s="463"/>
      <c r="N21" s="57"/>
      <c r="O21" s="61"/>
      <c r="P21" s="61"/>
      <c r="Q21" s="61"/>
    </row>
    <row r="22" spans="2:18" x14ac:dyDescent="0.25">
      <c r="B22" s="328" t="s">
        <v>211</v>
      </c>
      <c r="C22" s="329"/>
      <c r="D22" s="329"/>
      <c r="E22" s="329"/>
      <c r="F22" s="329"/>
      <c r="G22" s="329"/>
      <c r="H22" s="329"/>
      <c r="I22" s="341"/>
      <c r="J22" s="457">
        <f>+K49</f>
        <v>0</v>
      </c>
      <c r="K22" s="458"/>
      <c r="L22" s="458"/>
      <c r="M22" s="459"/>
      <c r="N22" s="58"/>
      <c r="O22" s="65"/>
      <c r="P22" s="65"/>
      <c r="Q22" s="65"/>
      <c r="R22" s="24"/>
    </row>
    <row r="23" spans="2:18" x14ac:dyDescent="0.25">
      <c r="B23" s="328" t="s">
        <v>212</v>
      </c>
      <c r="C23" s="329"/>
      <c r="D23" s="329"/>
      <c r="E23" s="329"/>
      <c r="F23" s="329"/>
      <c r="G23" s="329"/>
      <c r="H23" s="329"/>
      <c r="I23" s="329"/>
      <c r="J23" s="304"/>
      <c r="K23" s="350"/>
      <c r="L23" s="350"/>
      <c r="M23" s="305"/>
      <c r="N23" s="56"/>
      <c r="O23" s="63"/>
      <c r="P23" s="63"/>
      <c r="Q23" s="63"/>
      <c r="R23" s="24"/>
    </row>
    <row r="24" spans="2:18" x14ac:dyDescent="0.25">
      <c r="B24" s="538" t="s">
        <v>213</v>
      </c>
      <c r="C24" s="347"/>
      <c r="D24" s="347"/>
      <c r="E24" s="347"/>
      <c r="F24" s="347"/>
      <c r="G24" s="347"/>
      <c r="H24" s="347"/>
      <c r="I24" s="348"/>
      <c r="J24" s="516">
        <f>J25</f>
        <v>3655000</v>
      </c>
      <c r="K24" s="517"/>
      <c r="L24" s="517"/>
      <c r="M24" s="518"/>
      <c r="N24" s="57"/>
      <c r="O24" s="62"/>
      <c r="P24" s="62"/>
      <c r="Q24" s="62"/>
    </row>
    <row r="25" spans="2:18" x14ac:dyDescent="0.25">
      <c r="B25" s="519" t="s">
        <v>214</v>
      </c>
      <c r="C25" s="520"/>
      <c r="D25" s="520"/>
      <c r="E25" s="520"/>
      <c r="F25" s="520"/>
      <c r="G25" s="520"/>
      <c r="H25" s="520"/>
      <c r="I25" s="521"/>
      <c r="J25" s="460">
        <f>+L49</f>
        <v>3655000</v>
      </c>
      <c r="K25" s="460"/>
      <c r="L25" s="460"/>
      <c r="M25" s="460"/>
      <c r="N25" s="55"/>
    </row>
    <row r="26" spans="2:18" x14ac:dyDescent="0.25">
      <c r="B26" s="519" t="s">
        <v>212</v>
      </c>
      <c r="C26" s="520"/>
      <c r="D26" s="520"/>
      <c r="E26" s="520"/>
      <c r="F26" s="520"/>
      <c r="G26" s="520"/>
      <c r="H26" s="520"/>
      <c r="I26" s="520"/>
      <c r="J26" s="522"/>
      <c r="K26" s="523"/>
      <c r="L26" s="523"/>
      <c r="M26" s="524"/>
      <c r="N26" s="56"/>
      <c r="O26" s="63"/>
      <c r="P26" s="63"/>
      <c r="Q26" s="63"/>
    </row>
    <row r="27" spans="2:18" x14ac:dyDescent="0.25">
      <c r="B27" s="316" t="s">
        <v>215</v>
      </c>
      <c r="C27" s="317"/>
      <c r="D27" s="317"/>
      <c r="E27" s="317"/>
      <c r="F27" s="317"/>
      <c r="G27" s="317"/>
      <c r="H27" s="317"/>
      <c r="I27" s="318"/>
      <c r="J27" s="461"/>
      <c r="K27" s="462"/>
      <c r="L27" s="462"/>
      <c r="M27" s="463"/>
      <c r="N27" s="57"/>
      <c r="O27" s="61"/>
      <c r="P27" s="61"/>
      <c r="Q27" s="61"/>
    </row>
    <row r="28" spans="2:18" x14ac:dyDescent="0.25">
      <c r="B28" s="322" t="s">
        <v>216</v>
      </c>
      <c r="C28" s="323"/>
      <c r="D28" s="323"/>
      <c r="E28" s="323"/>
      <c r="F28" s="323"/>
      <c r="G28" s="323"/>
      <c r="H28" s="323"/>
      <c r="I28" s="323"/>
      <c r="J28" s="464"/>
      <c r="K28" s="465"/>
      <c r="L28" s="465"/>
      <c r="M28" s="466"/>
      <c r="N28" s="57"/>
      <c r="O28" s="61"/>
      <c r="P28" s="61"/>
      <c r="Q28" s="61"/>
    </row>
    <row r="29" spans="2:18" x14ac:dyDescent="0.25">
      <c r="B29" s="304"/>
      <c r="C29" s="350"/>
      <c r="D29" s="350"/>
      <c r="E29" s="350"/>
      <c r="F29" s="350"/>
      <c r="G29" s="350"/>
      <c r="H29" s="350"/>
      <c r="I29" s="305"/>
      <c r="J29" s="304"/>
      <c r="K29" s="350"/>
      <c r="L29" s="350"/>
      <c r="M29" s="305"/>
      <c r="N29" s="56"/>
      <c r="O29" s="63"/>
      <c r="P29" s="63"/>
      <c r="Q29" s="63"/>
    </row>
    <row r="30" spans="2:18" x14ac:dyDescent="0.25">
      <c r="B30" s="316" t="s">
        <v>217</v>
      </c>
      <c r="C30" s="317"/>
      <c r="D30" s="317"/>
      <c r="E30" s="317"/>
      <c r="F30" s="317"/>
      <c r="G30" s="317"/>
      <c r="H30" s="317"/>
      <c r="I30" s="317"/>
      <c r="J30" s="467">
        <f>J31+N32+N33</f>
        <v>645000</v>
      </c>
      <c r="K30" s="467"/>
      <c r="L30" s="467"/>
      <c r="M30" s="467"/>
      <c r="N30" s="55"/>
    </row>
    <row r="31" spans="2:18" x14ac:dyDescent="0.25">
      <c r="B31" s="328" t="s">
        <v>218</v>
      </c>
      <c r="C31" s="329"/>
      <c r="D31" s="329"/>
      <c r="E31" s="329"/>
      <c r="F31" s="329"/>
      <c r="G31" s="329"/>
      <c r="H31" s="329"/>
      <c r="I31" s="341"/>
      <c r="J31" s="460">
        <f>+M49</f>
        <v>645000</v>
      </c>
      <c r="K31" s="460"/>
      <c r="L31" s="460"/>
      <c r="M31" s="460"/>
      <c r="N31" s="55"/>
    </row>
    <row r="32" spans="2:18" x14ac:dyDescent="0.25">
      <c r="B32" s="328" t="s">
        <v>219</v>
      </c>
      <c r="C32" s="329"/>
      <c r="D32" s="329"/>
      <c r="E32" s="329"/>
      <c r="F32" s="329"/>
      <c r="G32" s="329"/>
      <c r="H32" s="329"/>
      <c r="I32" s="341"/>
      <c r="J32" s="304"/>
      <c r="K32" s="350"/>
      <c r="L32" s="350"/>
      <c r="M32" s="305"/>
      <c r="N32" s="56"/>
      <c r="O32" s="63"/>
      <c r="P32" s="63"/>
      <c r="Q32" s="63"/>
    </row>
    <row r="33" spans="2:19" x14ac:dyDescent="0.25">
      <c r="B33" s="328" t="s">
        <v>220</v>
      </c>
      <c r="C33" s="329"/>
      <c r="D33" s="329"/>
      <c r="E33" s="329"/>
      <c r="F33" s="329"/>
      <c r="G33" s="329"/>
      <c r="H33" s="329"/>
      <c r="I33" s="341"/>
      <c r="J33" s="304"/>
      <c r="K33" s="350"/>
      <c r="L33" s="350"/>
      <c r="M33" s="305"/>
      <c r="N33" s="56"/>
      <c r="O33" s="63"/>
      <c r="P33" s="63"/>
      <c r="Q33" s="63"/>
    </row>
    <row r="34" spans="2:19" x14ac:dyDescent="0.25">
      <c r="B34" s="316" t="s">
        <v>221</v>
      </c>
      <c r="C34" s="317"/>
      <c r="D34" s="317"/>
      <c r="E34" s="317"/>
      <c r="F34" s="317"/>
      <c r="G34" s="317"/>
      <c r="H34" s="317"/>
      <c r="I34" s="318"/>
      <c r="J34" s="516">
        <f>J17+J30</f>
        <v>4300000</v>
      </c>
      <c r="K34" s="517"/>
      <c r="L34" s="517"/>
      <c r="M34" s="518"/>
    </row>
    <row r="37" spans="2:19" x14ac:dyDescent="0.25">
      <c r="B37" s="7" t="s">
        <v>222</v>
      </c>
    </row>
    <row r="38" spans="2:19" ht="15" customHeight="1" x14ac:dyDescent="0.25">
      <c r="B38" s="536" t="s">
        <v>223</v>
      </c>
      <c r="C38" s="536" t="s">
        <v>224</v>
      </c>
      <c r="D38" s="536" t="s">
        <v>225</v>
      </c>
      <c r="E38" s="536" t="s">
        <v>226</v>
      </c>
      <c r="F38" s="536" t="s">
        <v>227</v>
      </c>
      <c r="G38" s="537" t="s">
        <v>228</v>
      </c>
      <c r="H38" s="534" t="s">
        <v>229</v>
      </c>
      <c r="I38" s="535" t="s">
        <v>230</v>
      </c>
      <c r="J38" s="535"/>
      <c r="K38" s="535"/>
      <c r="L38" s="535"/>
      <c r="M38" s="535"/>
      <c r="N38" s="536" t="s">
        <v>6</v>
      </c>
      <c r="O38" s="536"/>
      <c r="P38" s="536" t="s">
        <v>231</v>
      </c>
      <c r="Q38" s="536" t="s">
        <v>232</v>
      </c>
    </row>
    <row r="39" spans="2:19" ht="25.5" customHeight="1" x14ac:dyDescent="0.25">
      <c r="B39" s="536"/>
      <c r="C39" s="536"/>
      <c r="D39" s="536"/>
      <c r="E39" s="536"/>
      <c r="F39" s="536"/>
      <c r="G39" s="537"/>
      <c r="H39" s="534"/>
      <c r="I39" s="535" t="s">
        <v>143</v>
      </c>
      <c r="J39" s="535" t="s">
        <v>233</v>
      </c>
      <c r="K39" s="535"/>
      <c r="L39" s="535"/>
      <c r="M39" s="535" t="s">
        <v>234</v>
      </c>
      <c r="N39" s="536" t="s">
        <v>316</v>
      </c>
      <c r="O39" s="536" t="s">
        <v>317</v>
      </c>
      <c r="P39" s="536"/>
      <c r="Q39" s="536"/>
    </row>
    <row r="40" spans="2:19" ht="77.25" customHeight="1" x14ac:dyDescent="0.25">
      <c r="B40" s="536"/>
      <c r="C40" s="536"/>
      <c r="D40" s="536"/>
      <c r="E40" s="536"/>
      <c r="F40" s="536"/>
      <c r="G40" s="537"/>
      <c r="H40" s="534"/>
      <c r="I40" s="535"/>
      <c r="J40" s="136" t="s">
        <v>237</v>
      </c>
      <c r="K40" s="136" t="s">
        <v>238</v>
      </c>
      <c r="L40" s="136" t="s">
        <v>239</v>
      </c>
      <c r="M40" s="535"/>
      <c r="N40" s="536"/>
      <c r="O40" s="536"/>
      <c r="P40" s="536"/>
      <c r="Q40" s="536"/>
    </row>
    <row r="41" spans="2:19" s="16" customFormat="1" ht="12" x14ac:dyDescent="0.2">
      <c r="B41" s="137">
        <v>1</v>
      </c>
      <c r="C41" s="137">
        <v>2</v>
      </c>
      <c r="D41" s="137">
        <v>3</v>
      </c>
      <c r="E41" s="137">
        <v>4</v>
      </c>
      <c r="F41" s="137">
        <v>5</v>
      </c>
      <c r="G41" s="137">
        <v>6</v>
      </c>
      <c r="H41" s="137">
        <v>7</v>
      </c>
      <c r="I41" s="138">
        <v>8</v>
      </c>
      <c r="J41" s="139">
        <v>9</v>
      </c>
      <c r="K41" s="139">
        <v>10</v>
      </c>
      <c r="L41" s="139">
        <v>11</v>
      </c>
      <c r="M41" s="139">
        <v>12</v>
      </c>
      <c r="N41" s="137">
        <v>13</v>
      </c>
      <c r="O41" s="137">
        <v>14</v>
      </c>
      <c r="P41" s="137">
        <v>15</v>
      </c>
      <c r="Q41" s="137">
        <v>16</v>
      </c>
      <c r="S41" s="17"/>
    </row>
    <row r="42" spans="2:19" ht="33" customHeight="1" x14ac:dyDescent="0.25">
      <c r="B42" s="531" t="s">
        <v>318</v>
      </c>
      <c r="C42" s="499" t="s">
        <v>241</v>
      </c>
      <c r="D42" s="499" t="s">
        <v>242</v>
      </c>
      <c r="E42" s="499" t="s">
        <v>150</v>
      </c>
      <c r="F42" s="499" t="s">
        <v>244</v>
      </c>
      <c r="G42" s="532" t="s">
        <v>245</v>
      </c>
      <c r="H42" s="499" t="s">
        <v>246</v>
      </c>
      <c r="I42" s="498">
        <f>SUM(J42:M43)</f>
        <v>4300000</v>
      </c>
      <c r="J42" s="498">
        <f>SUM(J45:J48)</f>
        <v>0</v>
      </c>
      <c r="K42" s="498">
        <f>SUM(K45:K48)</f>
        <v>0</v>
      </c>
      <c r="L42" s="498">
        <f>SUM(L45:L48)</f>
        <v>3655000</v>
      </c>
      <c r="M42" s="498">
        <f>SUM(M45:M48)</f>
        <v>645000</v>
      </c>
      <c r="N42" s="34" t="s">
        <v>319</v>
      </c>
      <c r="O42" s="47">
        <f>O45+O47</f>
        <v>78840</v>
      </c>
      <c r="P42" s="499" t="s">
        <v>37</v>
      </c>
      <c r="Q42" s="499" t="s">
        <v>320</v>
      </c>
    </row>
    <row r="43" spans="2:19" ht="36.6" customHeight="1" x14ac:dyDescent="0.25">
      <c r="B43" s="531"/>
      <c r="C43" s="499"/>
      <c r="D43" s="499"/>
      <c r="E43" s="499"/>
      <c r="F43" s="499"/>
      <c r="G43" s="533"/>
      <c r="H43" s="499"/>
      <c r="I43" s="498"/>
      <c r="J43" s="498"/>
      <c r="K43" s="498"/>
      <c r="L43" s="498"/>
      <c r="M43" s="498"/>
      <c r="N43" s="34" t="s">
        <v>321</v>
      </c>
      <c r="O43" s="49">
        <f>O46+O48</f>
        <v>7.7899999999999991</v>
      </c>
      <c r="P43" s="499"/>
      <c r="Q43" s="499"/>
    </row>
    <row r="44" spans="2:19" ht="22.5" x14ac:dyDescent="0.25">
      <c r="B44" s="35" t="s">
        <v>251</v>
      </c>
      <c r="C44" s="42" t="s">
        <v>37</v>
      </c>
      <c r="D44" s="42" t="s">
        <v>37</v>
      </c>
      <c r="E44" s="42" t="s">
        <v>37</v>
      </c>
      <c r="F44" s="42" t="s">
        <v>37</v>
      </c>
      <c r="G44" s="42" t="s">
        <v>37</v>
      </c>
      <c r="H44" s="42" t="s">
        <v>37</v>
      </c>
      <c r="I44" s="48" t="s">
        <v>37</v>
      </c>
      <c r="J44" s="49" t="s">
        <v>37</v>
      </c>
      <c r="K44" s="50" t="s">
        <v>37</v>
      </c>
      <c r="L44" s="50" t="s">
        <v>37</v>
      </c>
      <c r="M44" s="49" t="s">
        <v>37</v>
      </c>
      <c r="N44" s="42" t="s">
        <v>37</v>
      </c>
      <c r="O44" s="42" t="s">
        <v>37</v>
      </c>
      <c r="P44" s="43" t="s">
        <v>37</v>
      </c>
      <c r="Q44" s="44" t="s">
        <v>37</v>
      </c>
    </row>
    <row r="45" spans="2:19" ht="35.85" customHeight="1" x14ac:dyDescent="0.25">
      <c r="B45" s="526" t="s">
        <v>322</v>
      </c>
      <c r="C45" s="444" t="s">
        <v>37</v>
      </c>
      <c r="D45" s="445" t="s">
        <v>323</v>
      </c>
      <c r="E45" s="499" t="s">
        <v>150</v>
      </c>
      <c r="F45" s="444" t="s">
        <v>37</v>
      </c>
      <c r="G45" s="445" t="s">
        <v>245</v>
      </c>
      <c r="H45" s="444" t="s">
        <v>37</v>
      </c>
      <c r="I45" s="446">
        <f>SUM(J45:M46)</f>
        <v>2000000</v>
      </c>
      <c r="J45" s="446">
        <v>0</v>
      </c>
      <c r="K45" s="451">
        <v>0</v>
      </c>
      <c r="L45" s="451">
        <v>1700000</v>
      </c>
      <c r="M45" s="451">
        <v>300000</v>
      </c>
      <c r="N45" s="37" t="s">
        <v>319</v>
      </c>
      <c r="O45" s="46">
        <v>39420</v>
      </c>
      <c r="P45" s="497" t="s">
        <v>324</v>
      </c>
      <c r="Q45" s="497" t="s">
        <v>325</v>
      </c>
    </row>
    <row r="46" spans="2:19" ht="26.85" customHeight="1" x14ac:dyDescent="0.25">
      <c r="B46" s="526"/>
      <c r="C46" s="444"/>
      <c r="D46" s="445"/>
      <c r="E46" s="499"/>
      <c r="F46" s="444"/>
      <c r="G46" s="445"/>
      <c r="H46" s="444"/>
      <c r="I46" s="446"/>
      <c r="J46" s="446"/>
      <c r="K46" s="525"/>
      <c r="L46" s="525"/>
      <c r="M46" s="525"/>
      <c r="N46" s="37" t="s">
        <v>321</v>
      </c>
      <c r="O46" s="45">
        <v>3.73</v>
      </c>
      <c r="P46" s="497"/>
      <c r="Q46" s="497"/>
    </row>
    <row r="47" spans="2:19" ht="35.85" customHeight="1" x14ac:dyDescent="0.25">
      <c r="B47" s="526" t="s">
        <v>326</v>
      </c>
      <c r="C47" s="444" t="s">
        <v>37</v>
      </c>
      <c r="D47" s="445" t="s">
        <v>323</v>
      </c>
      <c r="E47" s="499" t="s">
        <v>150</v>
      </c>
      <c r="F47" s="444" t="s">
        <v>37</v>
      </c>
      <c r="G47" s="445" t="s">
        <v>245</v>
      </c>
      <c r="H47" s="444" t="s">
        <v>37</v>
      </c>
      <c r="I47" s="446">
        <f>SUM(J47:M48)</f>
        <v>2300000</v>
      </c>
      <c r="J47" s="446">
        <v>0</v>
      </c>
      <c r="K47" s="451">
        <v>0</v>
      </c>
      <c r="L47" s="451">
        <v>1955000</v>
      </c>
      <c r="M47" s="451">
        <v>345000</v>
      </c>
      <c r="N47" s="37" t="s">
        <v>319</v>
      </c>
      <c r="O47" s="46">
        <v>39420</v>
      </c>
      <c r="P47" s="497" t="s">
        <v>259</v>
      </c>
      <c r="Q47" s="497" t="s">
        <v>320</v>
      </c>
    </row>
    <row r="48" spans="2:19" ht="24.75" customHeight="1" x14ac:dyDescent="0.25">
      <c r="B48" s="526"/>
      <c r="C48" s="444"/>
      <c r="D48" s="445"/>
      <c r="E48" s="499"/>
      <c r="F48" s="444"/>
      <c r="G48" s="445"/>
      <c r="H48" s="444"/>
      <c r="I48" s="446"/>
      <c r="J48" s="446"/>
      <c r="K48" s="525"/>
      <c r="L48" s="525"/>
      <c r="M48" s="525"/>
      <c r="N48" s="37" t="s">
        <v>321</v>
      </c>
      <c r="O48" s="45">
        <v>4.0599999999999996</v>
      </c>
      <c r="P48" s="497"/>
      <c r="Q48" s="497"/>
    </row>
    <row r="49" spans="2:19" x14ac:dyDescent="0.25">
      <c r="B49" s="509" t="s">
        <v>287</v>
      </c>
      <c r="C49" s="509"/>
      <c r="D49" s="509"/>
      <c r="E49" s="509"/>
      <c r="F49" s="509"/>
      <c r="G49" s="509"/>
      <c r="H49" s="509"/>
      <c r="I49" s="52">
        <f>I42</f>
        <v>4300000</v>
      </c>
      <c r="J49" s="52">
        <f t="shared" ref="J49:K49" si="0">J42</f>
        <v>0</v>
      </c>
      <c r="K49" s="52">
        <f t="shared" si="0"/>
        <v>0</v>
      </c>
      <c r="L49" s="52">
        <f>L42</f>
        <v>3655000</v>
      </c>
      <c r="M49" s="52">
        <f>M42</f>
        <v>645000</v>
      </c>
      <c r="N49" s="455"/>
      <c r="O49" s="455"/>
      <c r="P49" s="455"/>
      <c r="Q49" s="455"/>
    </row>
    <row r="50" spans="2:19" x14ac:dyDescent="0.25">
      <c r="B50" s="39" t="s">
        <v>327</v>
      </c>
      <c r="C50" s="491" t="s">
        <v>328</v>
      </c>
      <c r="D50" s="491"/>
      <c r="E50" s="491"/>
      <c r="F50" s="491"/>
      <c r="G50" s="491"/>
      <c r="H50" s="491"/>
      <c r="I50" s="491"/>
      <c r="J50" s="491"/>
      <c r="K50" s="491"/>
      <c r="L50" s="491"/>
      <c r="M50" s="491"/>
      <c r="N50" s="491"/>
      <c r="O50" s="491"/>
      <c r="P50" s="491"/>
      <c r="Q50" s="491"/>
    </row>
    <row r="51" spans="2:19" ht="41.25" customHeight="1" x14ac:dyDescent="0.25">
      <c r="B51" s="121" t="s">
        <v>292</v>
      </c>
      <c r="C51" s="530" t="s">
        <v>329</v>
      </c>
      <c r="D51" s="530"/>
      <c r="E51" s="530"/>
      <c r="F51" s="530"/>
      <c r="G51" s="530"/>
      <c r="H51" s="530"/>
      <c r="I51" s="530"/>
      <c r="J51" s="530"/>
      <c r="K51" s="530"/>
      <c r="L51" s="530"/>
      <c r="M51" s="530"/>
      <c r="N51" s="530"/>
      <c r="O51" s="530"/>
      <c r="P51" s="530"/>
      <c r="Q51" s="530"/>
    </row>
    <row r="52" spans="2:19" x14ac:dyDescent="0.25">
      <c r="L52" s="32"/>
    </row>
    <row r="53" spans="2:19" x14ac:dyDescent="0.25">
      <c r="B53" s="10" t="s">
        <v>294</v>
      </c>
    </row>
    <row r="54" spans="2:19" ht="15" customHeight="1" x14ac:dyDescent="0.25">
      <c r="B54" s="8" t="s">
        <v>3</v>
      </c>
      <c r="C54" s="376" t="s">
        <v>295</v>
      </c>
      <c r="D54" s="376"/>
      <c r="E54" s="376"/>
      <c r="F54" s="335" t="s">
        <v>296</v>
      </c>
      <c r="G54" s="336"/>
      <c r="H54" s="336"/>
      <c r="I54" s="336"/>
      <c r="J54" s="337"/>
      <c r="K54" s="376" t="s">
        <v>297</v>
      </c>
      <c r="L54" s="376"/>
      <c r="M54" s="376"/>
      <c r="N54" s="376"/>
      <c r="O54" s="376"/>
      <c r="P54" s="376"/>
      <c r="Q54" s="376"/>
    </row>
    <row r="55" spans="2:19" s="16" customFormat="1" ht="12" x14ac:dyDescent="0.2">
      <c r="B55" s="21">
        <v>1</v>
      </c>
      <c r="C55" s="377">
        <v>2</v>
      </c>
      <c r="D55" s="377"/>
      <c r="E55" s="377"/>
      <c r="F55" s="338">
        <v>3</v>
      </c>
      <c r="G55" s="339"/>
      <c r="H55" s="339"/>
      <c r="I55" s="339"/>
      <c r="J55" s="340"/>
      <c r="K55" s="377">
        <v>4</v>
      </c>
      <c r="L55" s="377"/>
      <c r="M55" s="377"/>
      <c r="N55" s="377"/>
      <c r="O55" s="377"/>
      <c r="P55" s="377"/>
      <c r="Q55" s="377"/>
      <c r="S55" s="17"/>
    </row>
    <row r="56" spans="2:19" s="9" customFormat="1" x14ac:dyDescent="0.25">
      <c r="B56" s="11"/>
      <c r="C56" s="464" t="s">
        <v>298</v>
      </c>
      <c r="D56" s="465"/>
      <c r="E56" s="466"/>
      <c r="F56" s="381"/>
      <c r="G56" s="382"/>
      <c r="H56" s="382"/>
      <c r="I56" s="382"/>
      <c r="J56" s="383"/>
      <c r="K56" s="384"/>
      <c r="L56" s="384"/>
      <c r="M56" s="384"/>
      <c r="N56" s="384"/>
      <c r="O56" s="384"/>
      <c r="P56" s="384"/>
      <c r="Q56" s="384"/>
      <c r="S56" s="13"/>
    </row>
    <row r="59" spans="2:19" x14ac:dyDescent="0.25">
      <c r="B59" s="10" t="s">
        <v>299</v>
      </c>
    </row>
    <row r="60" spans="2:19" ht="15" customHeight="1" x14ac:dyDescent="0.25">
      <c r="B60" s="8" t="s">
        <v>3</v>
      </c>
      <c r="C60" s="376" t="s">
        <v>300</v>
      </c>
      <c r="D60" s="376"/>
      <c r="E60" s="376"/>
      <c r="F60" s="376" t="s">
        <v>296</v>
      </c>
      <c r="G60" s="376"/>
      <c r="H60" s="376"/>
      <c r="I60" s="376"/>
      <c r="J60" s="376"/>
      <c r="K60" s="376" t="s">
        <v>301</v>
      </c>
      <c r="L60" s="376"/>
      <c r="M60" s="376"/>
      <c r="N60" s="376"/>
      <c r="O60" s="376"/>
      <c r="P60" s="376"/>
      <c r="Q60" s="376"/>
    </row>
    <row r="61" spans="2:19" s="16" customFormat="1" ht="11.25" customHeight="1" x14ac:dyDescent="0.2">
      <c r="B61" s="21">
        <v>1</v>
      </c>
      <c r="C61" s="377">
        <v>2</v>
      </c>
      <c r="D61" s="377"/>
      <c r="E61" s="377"/>
      <c r="F61" s="377">
        <v>3</v>
      </c>
      <c r="G61" s="377"/>
      <c r="H61" s="377"/>
      <c r="I61" s="377"/>
      <c r="J61" s="377"/>
      <c r="K61" s="377">
        <v>4</v>
      </c>
      <c r="L61" s="377"/>
      <c r="M61" s="377"/>
      <c r="N61" s="377"/>
      <c r="O61" s="377"/>
      <c r="P61" s="377"/>
      <c r="Q61" s="377"/>
      <c r="S61" s="17"/>
    </row>
    <row r="62" spans="2:19" s="9" customFormat="1" x14ac:dyDescent="0.25">
      <c r="B62" s="11"/>
      <c r="C62" s="464" t="s">
        <v>298</v>
      </c>
      <c r="D62" s="465"/>
      <c r="E62" s="466"/>
      <c r="F62" s="392"/>
      <c r="G62" s="392"/>
      <c r="H62" s="392"/>
      <c r="I62" s="392"/>
      <c r="J62" s="392"/>
      <c r="K62" s="384"/>
      <c r="L62" s="384"/>
      <c r="M62" s="384"/>
      <c r="N62" s="384"/>
      <c r="O62" s="384"/>
      <c r="P62" s="384"/>
      <c r="Q62" s="384"/>
      <c r="S62" s="13"/>
    </row>
    <row r="65" spans="2:19" x14ac:dyDescent="0.25">
      <c r="B65" s="10" t="s">
        <v>302</v>
      </c>
    </row>
    <row r="66" spans="2:19" ht="39" customHeight="1" x14ac:dyDescent="0.25">
      <c r="B66" s="6" t="s">
        <v>3</v>
      </c>
      <c r="C66" s="310" t="s">
        <v>303</v>
      </c>
      <c r="D66" s="310"/>
      <c r="E66" s="310"/>
      <c r="F66" s="393" t="s">
        <v>304</v>
      </c>
      <c r="G66" s="394"/>
      <c r="H66" s="394"/>
      <c r="I66" s="394"/>
      <c r="J66" s="394"/>
      <c r="K66" s="394"/>
      <c r="L66" s="394"/>
      <c r="M66" s="394"/>
      <c r="N66" s="394"/>
      <c r="O66" s="394"/>
      <c r="P66" s="394"/>
      <c r="Q66" s="395"/>
    </row>
    <row r="67" spans="2:19" s="27" customFormat="1" ht="12" x14ac:dyDescent="0.2">
      <c r="B67" s="26">
        <v>1</v>
      </c>
      <c r="C67" s="396">
        <v>2</v>
      </c>
      <c r="D67" s="396"/>
      <c r="E67" s="396"/>
      <c r="F67" s="397">
        <v>3</v>
      </c>
      <c r="G67" s="398"/>
      <c r="H67" s="398"/>
      <c r="I67" s="398"/>
      <c r="J67" s="398"/>
      <c r="K67" s="398"/>
      <c r="L67" s="398"/>
      <c r="M67" s="398"/>
      <c r="N67" s="398"/>
      <c r="O67" s="398"/>
      <c r="P67" s="398"/>
      <c r="Q67" s="399"/>
      <c r="S67" s="17"/>
    </row>
    <row r="68" spans="2:19" s="9" customFormat="1" ht="66.75" customHeight="1" x14ac:dyDescent="0.25">
      <c r="B68" s="40" t="s">
        <v>15</v>
      </c>
      <c r="C68" s="429" t="s">
        <v>330</v>
      </c>
      <c r="D68" s="429"/>
      <c r="E68" s="429"/>
      <c r="F68" s="511" t="s">
        <v>331</v>
      </c>
      <c r="G68" s="512"/>
      <c r="H68" s="512"/>
      <c r="I68" s="512"/>
      <c r="J68" s="512"/>
      <c r="K68" s="512"/>
      <c r="L68" s="512"/>
      <c r="M68" s="512"/>
      <c r="N68" s="512"/>
      <c r="O68" s="512"/>
      <c r="P68" s="512"/>
      <c r="Q68" s="513"/>
      <c r="S68" s="13"/>
    </row>
    <row r="69" spans="2:19" s="9" customFormat="1" x14ac:dyDescent="0.25">
      <c r="C69" s="28"/>
      <c r="D69" s="28"/>
      <c r="E69" s="28"/>
      <c r="F69" s="28"/>
      <c r="G69" s="28"/>
      <c r="H69" s="28"/>
      <c r="I69" s="23"/>
      <c r="J69" s="23"/>
      <c r="K69" s="23"/>
      <c r="L69" s="23"/>
      <c r="M69" s="23"/>
      <c r="N69" s="23"/>
      <c r="O69" s="23"/>
      <c r="P69" s="23"/>
      <c r="Q69" s="23"/>
      <c r="S69" s="13"/>
    </row>
    <row r="71" spans="2:19" x14ac:dyDescent="0.25">
      <c r="B71" s="10" t="s">
        <v>310</v>
      </c>
    </row>
    <row r="72" spans="2:19" x14ac:dyDescent="0.25">
      <c r="B72" s="8" t="s">
        <v>3</v>
      </c>
      <c r="C72" s="376" t="s">
        <v>311</v>
      </c>
      <c r="D72" s="376"/>
      <c r="E72" s="376"/>
      <c r="F72" s="376"/>
      <c r="G72" s="376"/>
      <c r="H72" s="376"/>
      <c r="I72" s="376"/>
      <c r="J72" s="376"/>
      <c r="K72" s="376"/>
      <c r="L72" s="376"/>
      <c r="M72" s="376"/>
      <c r="N72" s="376"/>
      <c r="O72" s="376"/>
      <c r="P72" s="376"/>
      <c r="Q72" s="376"/>
    </row>
    <row r="73" spans="2:19" s="16" customFormat="1" ht="12" x14ac:dyDescent="0.2">
      <c r="B73" s="26">
        <v>1</v>
      </c>
      <c r="C73" s="377">
        <v>2</v>
      </c>
      <c r="D73" s="377"/>
      <c r="E73" s="377"/>
      <c r="F73" s="377"/>
      <c r="G73" s="377"/>
      <c r="H73" s="377"/>
      <c r="I73" s="377"/>
      <c r="J73" s="377"/>
      <c r="K73" s="377"/>
      <c r="L73" s="377"/>
      <c r="M73" s="377"/>
      <c r="N73" s="377"/>
      <c r="O73" s="377"/>
      <c r="P73" s="377"/>
      <c r="Q73" s="377"/>
      <c r="S73" s="17"/>
    </row>
    <row r="74" spans="2:19" s="9" customFormat="1" ht="59.25" customHeight="1" x14ac:dyDescent="0.25">
      <c r="B74" s="95" t="s">
        <v>15</v>
      </c>
      <c r="C74" s="527" t="s">
        <v>312</v>
      </c>
      <c r="D74" s="528"/>
      <c r="E74" s="528"/>
      <c r="F74" s="528"/>
      <c r="G74" s="528"/>
      <c r="H74" s="528"/>
      <c r="I74" s="528"/>
      <c r="J74" s="528"/>
      <c r="K74" s="528"/>
      <c r="L74" s="528"/>
      <c r="M74" s="528"/>
      <c r="N74" s="528"/>
      <c r="O74" s="528"/>
      <c r="P74" s="528"/>
      <c r="Q74" s="529"/>
      <c r="S74" s="13"/>
    </row>
  </sheetData>
  <mergeCells count="147">
    <mergeCell ref="B2:Q2"/>
    <mergeCell ref="B3:Q3"/>
    <mergeCell ref="B5:Q5"/>
    <mergeCell ref="B6:Q6"/>
    <mergeCell ref="B9:B10"/>
    <mergeCell ref="C9:D10"/>
    <mergeCell ref="E9:J10"/>
    <mergeCell ref="K9:M10"/>
    <mergeCell ref="N9:Q9"/>
    <mergeCell ref="O10:Q10"/>
    <mergeCell ref="O11:Q11"/>
    <mergeCell ref="C12:D12"/>
    <mergeCell ref="E12:J12"/>
    <mergeCell ref="K12:M12"/>
    <mergeCell ref="O12:Q12"/>
    <mergeCell ref="B14:Q14"/>
    <mergeCell ref="B15:I15"/>
    <mergeCell ref="J15:M15"/>
    <mergeCell ref="B16:I16"/>
    <mergeCell ref="J16:M16"/>
    <mergeCell ref="B38:B40"/>
    <mergeCell ref="C38:C40"/>
    <mergeCell ref="D38:D40"/>
    <mergeCell ref="E38:E40"/>
    <mergeCell ref="F38:F40"/>
    <mergeCell ref="G38:G40"/>
    <mergeCell ref="C11:D11"/>
    <mergeCell ref="E11:J11"/>
    <mergeCell ref="K11:M11"/>
    <mergeCell ref="B17:I17"/>
    <mergeCell ref="J17:M17"/>
    <mergeCell ref="B18:I18"/>
    <mergeCell ref="J18:M18"/>
    <mergeCell ref="B19:I19"/>
    <mergeCell ref="J19:M19"/>
    <mergeCell ref="B20:I20"/>
    <mergeCell ref="J20:M20"/>
    <mergeCell ref="J21:M21"/>
    <mergeCell ref="B22:I22"/>
    <mergeCell ref="J22:M22"/>
    <mergeCell ref="B23:I23"/>
    <mergeCell ref="J23:M23"/>
    <mergeCell ref="B24:I24"/>
    <mergeCell ref="J24:M24"/>
    <mergeCell ref="D42:D43"/>
    <mergeCell ref="E42:E43"/>
    <mergeCell ref="F42:F43"/>
    <mergeCell ref="G42:G43"/>
    <mergeCell ref="H38:H40"/>
    <mergeCell ref="I38:M38"/>
    <mergeCell ref="N38:O38"/>
    <mergeCell ref="P38:P40"/>
    <mergeCell ref="Q38:Q40"/>
    <mergeCell ref="I39:I40"/>
    <mergeCell ref="J39:L39"/>
    <mergeCell ref="M39:M40"/>
    <mergeCell ref="N39:N40"/>
    <mergeCell ref="O39:O40"/>
    <mergeCell ref="J45:J46"/>
    <mergeCell ref="K45:K46"/>
    <mergeCell ref="L45:L46"/>
    <mergeCell ref="M45:M46"/>
    <mergeCell ref="P45:P46"/>
    <mergeCell ref="Q45:Q46"/>
    <mergeCell ref="P42:P43"/>
    <mergeCell ref="Q42:Q43"/>
    <mergeCell ref="B45:B46"/>
    <mergeCell ref="C45:C46"/>
    <mergeCell ref="D45:D46"/>
    <mergeCell ref="E45:E46"/>
    <mergeCell ref="F45:F46"/>
    <mergeCell ref="G45:G46"/>
    <mergeCell ref="H45:H46"/>
    <mergeCell ref="I45:I46"/>
    <mergeCell ref="H42:H43"/>
    <mergeCell ref="I42:I43"/>
    <mergeCell ref="J42:J43"/>
    <mergeCell ref="K42:K43"/>
    <mergeCell ref="L42:L43"/>
    <mergeCell ref="M42:M43"/>
    <mergeCell ref="B42:B43"/>
    <mergeCell ref="C42:C43"/>
    <mergeCell ref="B49:H49"/>
    <mergeCell ref="N49:Q49"/>
    <mergeCell ref="C50:Q50"/>
    <mergeCell ref="C54:E54"/>
    <mergeCell ref="F54:J54"/>
    <mergeCell ref="K54:Q54"/>
    <mergeCell ref="C60:E60"/>
    <mergeCell ref="F60:J60"/>
    <mergeCell ref="K60:Q60"/>
    <mergeCell ref="C51:Q51"/>
    <mergeCell ref="C61:E61"/>
    <mergeCell ref="F61:J61"/>
    <mergeCell ref="K61:Q61"/>
    <mergeCell ref="C55:E55"/>
    <mergeCell ref="F55:J55"/>
    <mergeCell ref="K55:Q55"/>
    <mergeCell ref="C56:E56"/>
    <mergeCell ref="F56:J56"/>
    <mergeCell ref="K56:Q56"/>
    <mergeCell ref="C68:E68"/>
    <mergeCell ref="F68:Q68"/>
    <mergeCell ref="C72:Q72"/>
    <mergeCell ref="C73:Q73"/>
    <mergeCell ref="C74:Q74"/>
    <mergeCell ref="C62:E62"/>
    <mergeCell ref="F62:J62"/>
    <mergeCell ref="K62:Q62"/>
    <mergeCell ref="C66:E66"/>
    <mergeCell ref="F66:Q66"/>
    <mergeCell ref="C67:E67"/>
    <mergeCell ref="F67:Q67"/>
    <mergeCell ref="K47:K48"/>
    <mergeCell ref="L47:L48"/>
    <mergeCell ref="M47:M48"/>
    <mergeCell ref="P47:P48"/>
    <mergeCell ref="Q47:Q48"/>
    <mergeCell ref="B47:B48"/>
    <mergeCell ref="C47:C48"/>
    <mergeCell ref="D47:D48"/>
    <mergeCell ref="E47:E48"/>
    <mergeCell ref="F47:F48"/>
    <mergeCell ref="G47:G48"/>
    <mergeCell ref="H47:H48"/>
    <mergeCell ref="I47:I48"/>
    <mergeCell ref="J47:J48"/>
    <mergeCell ref="B25:I25"/>
    <mergeCell ref="J25:M25"/>
    <mergeCell ref="B26:I26"/>
    <mergeCell ref="J26:M26"/>
    <mergeCell ref="B27:I27"/>
    <mergeCell ref="J27:M27"/>
    <mergeCell ref="B28:I28"/>
    <mergeCell ref="J28:M28"/>
    <mergeCell ref="B29:I29"/>
    <mergeCell ref="J29:M29"/>
    <mergeCell ref="B30:I30"/>
    <mergeCell ref="J30:M30"/>
    <mergeCell ref="B31:I31"/>
    <mergeCell ref="J31:M31"/>
    <mergeCell ref="B32:I32"/>
    <mergeCell ref="J32:M32"/>
    <mergeCell ref="B33:I33"/>
    <mergeCell ref="J33:M33"/>
    <mergeCell ref="B34:I34"/>
    <mergeCell ref="J34:M3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S130"/>
  <sheetViews>
    <sheetView topLeftCell="B65" zoomScale="80" zoomScaleNormal="80" workbookViewId="0">
      <selection activeCell="P69" sqref="P69:P70"/>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0.42578125" style="1" customWidth="1"/>
    <col min="8" max="8" width="10.5703125" style="1" customWidth="1"/>
    <col min="9" max="9" width="11.42578125" style="4" customWidth="1"/>
    <col min="10" max="10" width="10" style="4" bestFit="1" customWidth="1"/>
    <col min="11" max="11" width="11.5703125" style="4" customWidth="1"/>
    <col min="12" max="12" width="10.42578125" style="4" customWidth="1"/>
    <col min="13" max="13" width="9.5703125" style="4" customWidth="1"/>
    <col min="14" max="14" width="46.7109375" style="1" customWidth="1"/>
    <col min="15" max="15" width="10.5703125" style="3" customWidth="1"/>
    <col min="16" max="16" width="13.5703125" style="1" customWidth="1"/>
    <col min="17" max="17" width="15.42578125" style="1" customWidth="1"/>
    <col min="18" max="18" width="23.5703125" customWidth="1"/>
    <col min="19" max="19" width="10.7109375" style="12" bestFit="1" customWidth="1"/>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8" t="s">
        <v>332</v>
      </c>
      <c r="C5" s="308"/>
      <c r="D5" s="308"/>
      <c r="E5" s="308"/>
      <c r="F5" s="308"/>
      <c r="G5" s="308"/>
      <c r="H5" s="308"/>
      <c r="I5" s="308"/>
      <c r="J5" s="308"/>
      <c r="K5" s="308"/>
      <c r="L5" s="308"/>
      <c r="M5" s="308"/>
      <c r="N5" s="308"/>
      <c r="O5" s="308"/>
      <c r="P5" s="308"/>
      <c r="Q5" s="308"/>
    </row>
    <row r="6" spans="2:19" x14ac:dyDescent="0.25">
      <c r="B6" s="308" t="s">
        <v>333</v>
      </c>
      <c r="C6" s="308"/>
      <c r="D6" s="308"/>
      <c r="E6" s="308"/>
      <c r="F6" s="308"/>
      <c r="G6" s="308"/>
      <c r="H6" s="308"/>
      <c r="I6" s="308"/>
      <c r="J6" s="308"/>
      <c r="K6" s="308"/>
      <c r="L6" s="308"/>
      <c r="M6" s="308"/>
      <c r="N6" s="308"/>
      <c r="O6" s="308"/>
      <c r="P6" s="308"/>
      <c r="Q6" s="308"/>
    </row>
    <row r="8" spans="2:19" ht="15" customHeight="1" x14ac:dyDescent="0.25">
      <c r="B8" s="7" t="s">
        <v>189</v>
      </c>
      <c r="I8" s="1"/>
      <c r="J8" s="1"/>
      <c r="K8" s="1"/>
      <c r="L8" s="1"/>
      <c r="M8" s="1"/>
      <c r="O8" s="1"/>
    </row>
    <row r="9" spans="2:19" ht="15" customHeight="1" x14ac:dyDescent="0.25">
      <c r="B9" s="569" t="s">
        <v>3</v>
      </c>
      <c r="C9" s="569" t="s">
        <v>190</v>
      </c>
      <c r="D9" s="569"/>
      <c r="E9" s="311" t="s">
        <v>191</v>
      </c>
      <c r="F9" s="311"/>
      <c r="G9" s="311"/>
      <c r="H9" s="311"/>
      <c r="I9" s="311"/>
      <c r="J9" s="311"/>
      <c r="K9" s="312" t="s">
        <v>192</v>
      </c>
      <c r="L9" s="312"/>
      <c r="M9" s="312"/>
      <c r="N9" s="311" t="s">
        <v>193</v>
      </c>
      <c r="O9" s="311"/>
      <c r="P9" s="311"/>
      <c r="Q9" s="311"/>
    </row>
    <row r="10" spans="2:19" x14ac:dyDescent="0.25">
      <c r="B10" s="569"/>
      <c r="C10" s="569"/>
      <c r="D10" s="569"/>
      <c r="E10" s="311"/>
      <c r="F10" s="311"/>
      <c r="G10" s="311"/>
      <c r="H10" s="311"/>
      <c r="I10" s="311"/>
      <c r="J10" s="311"/>
      <c r="K10" s="312"/>
      <c r="L10" s="312"/>
      <c r="M10" s="312"/>
      <c r="N10" s="6" t="s">
        <v>194</v>
      </c>
      <c r="O10" s="311" t="s">
        <v>195</v>
      </c>
      <c r="P10" s="311"/>
      <c r="Q10" s="311"/>
    </row>
    <row r="11" spans="2:19" s="16" customFormat="1" ht="12" x14ac:dyDescent="0.2">
      <c r="B11" s="14">
        <v>1</v>
      </c>
      <c r="C11" s="570">
        <v>2</v>
      </c>
      <c r="D11" s="570"/>
      <c r="E11" s="302">
        <v>3</v>
      </c>
      <c r="F11" s="302"/>
      <c r="G11" s="302"/>
      <c r="H11" s="302"/>
      <c r="I11" s="302"/>
      <c r="J11" s="302"/>
      <c r="K11" s="303">
        <v>4</v>
      </c>
      <c r="L11" s="303"/>
      <c r="M11" s="303"/>
      <c r="N11" s="15">
        <v>5</v>
      </c>
      <c r="O11" s="302">
        <v>6</v>
      </c>
      <c r="P11" s="302"/>
      <c r="Q11" s="302"/>
      <c r="S11" s="17"/>
    </row>
    <row r="12" spans="2:19" ht="15" customHeight="1" x14ac:dyDescent="0.25">
      <c r="B12" s="25" t="s">
        <v>196</v>
      </c>
      <c r="C12" s="304" t="s">
        <v>334</v>
      </c>
      <c r="D12" s="305"/>
      <c r="E12" s="306" t="s">
        <v>126</v>
      </c>
      <c r="F12" s="306"/>
      <c r="G12" s="306"/>
      <c r="H12" s="306"/>
      <c r="I12" s="306"/>
      <c r="J12" s="306"/>
      <c r="K12" s="307">
        <v>0</v>
      </c>
      <c r="L12" s="307"/>
      <c r="M12" s="307"/>
      <c r="N12" s="40">
        <v>0</v>
      </c>
      <c r="O12" s="563">
        <f>+O57</f>
        <v>9.4</v>
      </c>
      <c r="P12" s="564"/>
      <c r="Q12" s="565"/>
    </row>
    <row r="13" spans="2:19" ht="28.5" customHeight="1" x14ac:dyDescent="0.25">
      <c r="B13" s="25" t="s">
        <v>67</v>
      </c>
      <c r="C13" s="304" t="s">
        <v>335</v>
      </c>
      <c r="D13" s="305"/>
      <c r="E13" s="469" t="s">
        <v>127</v>
      </c>
      <c r="F13" s="470"/>
      <c r="G13" s="470"/>
      <c r="H13" s="470"/>
      <c r="I13" s="470"/>
      <c r="J13" s="471"/>
      <c r="K13" s="472">
        <v>0</v>
      </c>
      <c r="L13" s="473"/>
      <c r="M13" s="474"/>
      <c r="N13" s="40">
        <v>0</v>
      </c>
      <c r="O13" s="563">
        <f>+O71</f>
        <v>1.5</v>
      </c>
      <c r="P13" s="564"/>
      <c r="Q13" s="565"/>
    </row>
    <row r="14" spans="2:19" ht="15" customHeight="1" x14ac:dyDescent="0.25">
      <c r="B14" s="25" t="s">
        <v>100</v>
      </c>
      <c r="C14" s="304" t="s">
        <v>336</v>
      </c>
      <c r="D14" s="305"/>
      <c r="E14" s="469" t="s">
        <v>121</v>
      </c>
      <c r="F14" s="470"/>
      <c r="G14" s="470"/>
      <c r="H14" s="470"/>
      <c r="I14" s="470"/>
      <c r="J14" s="471"/>
      <c r="K14" s="472">
        <v>0</v>
      </c>
      <c r="L14" s="473"/>
      <c r="M14" s="474"/>
      <c r="N14" s="40">
        <v>0</v>
      </c>
      <c r="O14" s="566">
        <f>+O47+O56+O73</f>
        <v>1383968</v>
      </c>
      <c r="P14" s="567"/>
      <c r="Q14" s="568"/>
    </row>
    <row r="15" spans="2:19" ht="27.75" customHeight="1" x14ac:dyDescent="0.25">
      <c r="B15" s="25" t="s">
        <v>162</v>
      </c>
      <c r="C15" s="304" t="s">
        <v>337</v>
      </c>
      <c r="D15" s="305"/>
      <c r="E15" s="306" t="s">
        <v>128</v>
      </c>
      <c r="F15" s="306"/>
      <c r="G15" s="306"/>
      <c r="H15" s="306"/>
      <c r="I15" s="306"/>
      <c r="J15" s="306"/>
      <c r="K15" s="307">
        <v>0</v>
      </c>
      <c r="L15" s="307"/>
      <c r="M15" s="307"/>
      <c r="N15" s="40">
        <v>0</v>
      </c>
      <c r="O15" s="563">
        <f>+O72</f>
        <v>33.200000000000003</v>
      </c>
      <c r="P15" s="564"/>
      <c r="Q15" s="565"/>
    </row>
    <row r="16" spans="2:19" ht="32.1" customHeight="1" x14ac:dyDescent="0.25">
      <c r="B16" s="25" t="s">
        <v>167</v>
      </c>
      <c r="C16" s="304" t="s">
        <v>315</v>
      </c>
      <c r="D16" s="305"/>
      <c r="E16" s="469" t="s">
        <v>92</v>
      </c>
      <c r="F16" s="470"/>
      <c r="G16" s="470"/>
      <c r="H16" s="470"/>
      <c r="I16" s="470"/>
      <c r="J16" s="471"/>
      <c r="K16" s="472">
        <v>0</v>
      </c>
      <c r="L16" s="473"/>
      <c r="M16" s="474"/>
      <c r="N16" s="40">
        <v>0</v>
      </c>
      <c r="O16" s="566">
        <f>+O94</f>
        <v>37420</v>
      </c>
      <c r="P16" s="567"/>
      <c r="Q16" s="568"/>
    </row>
    <row r="17" spans="2:19" x14ac:dyDescent="0.25">
      <c r="B17" s="39" t="s">
        <v>338</v>
      </c>
      <c r="C17" s="562" t="s">
        <v>339</v>
      </c>
      <c r="D17" s="562"/>
      <c r="E17" s="562"/>
      <c r="F17" s="562"/>
      <c r="G17" s="562"/>
      <c r="H17" s="562"/>
      <c r="I17" s="562"/>
      <c r="J17" s="562"/>
      <c r="K17" s="562"/>
      <c r="L17" s="562"/>
      <c r="M17" s="562"/>
      <c r="N17" s="562"/>
      <c r="O17" s="562"/>
      <c r="P17" s="562"/>
      <c r="Q17" s="562"/>
    </row>
    <row r="18" spans="2:19" x14ac:dyDescent="0.25">
      <c r="B18" s="39"/>
      <c r="C18" s="66"/>
      <c r="D18" s="66"/>
      <c r="E18" s="66"/>
      <c r="F18" s="66"/>
      <c r="G18" s="66"/>
      <c r="H18" s="66"/>
      <c r="I18" s="66"/>
      <c r="J18" s="66"/>
      <c r="K18" s="66"/>
      <c r="L18" s="66"/>
      <c r="M18" s="66"/>
      <c r="N18" s="66"/>
      <c r="O18" s="66"/>
      <c r="P18" s="66"/>
      <c r="Q18" s="66"/>
    </row>
    <row r="19" spans="2:19" x14ac:dyDescent="0.25">
      <c r="B19" s="333" t="s">
        <v>203</v>
      </c>
      <c r="C19" s="333"/>
      <c r="D19" s="333"/>
      <c r="E19" s="333"/>
      <c r="F19" s="333"/>
      <c r="G19" s="333"/>
      <c r="H19" s="333"/>
      <c r="I19" s="333"/>
      <c r="J19" s="333"/>
      <c r="K19" s="333"/>
      <c r="L19" s="333"/>
      <c r="M19" s="333"/>
      <c r="N19" s="334"/>
      <c r="O19" s="334"/>
      <c r="P19" s="334"/>
      <c r="Q19" s="334"/>
    </row>
    <row r="20" spans="2:19" x14ac:dyDescent="0.25">
      <c r="B20" s="335" t="s">
        <v>204</v>
      </c>
      <c r="C20" s="336"/>
      <c r="D20" s="336"/>
      <c r="E20" s="336"/>
      <c r="F20" s="336"/>
      <c r="G20" s="336"/>
      <c r="H20" s="336"/>
      <c r="I20" s="337"/>
      <c r="J20" s="335" t="s">
        <v>205</v>
      </c>
      <c r="K20" s="336"/>
      <c r="L20" s="336"/>
      <c r="M20" s="337"/>
      <c r="N20" s="59"/>
      <c r="O20" s="10"/>
      <c r="P20" s="10"/>
      <c r="Q20" s="10"/>
    </row>
    <row r="21" spans="2:19" s="16" customFormat="1" ht="14.25" customHeight="1" x14ac:dyDescent="0.2">
      <c r="B21" s="338">
        <v>1</v>
      </c>
      <c r="C21" s="339"/>
      <c r="D21" s="339"/>
      <c r="E21" s="339"/>
      <c r="F21" s="339"/>
      <c r="G21" s="339"/>
      <c r="H21" s="339"/>
      <c r="I21" s="339"/>
      <c r="J21" s="338">
        <v>2</v>
      </c>
      <c r="K21" s="339"/>
      <c r="L21" s="339"/>
      <c r="M21" s="340"/>
      <c r="N21" s="60"/>
      <c r="O21" s="64"/>
      <c r="P21" s="64"/>
      <c r="Q21" s="64"/>
      <c r="S21" s="17"/>
    </row>
    <row r="22" spans="2:19" x14ac:dyDescent="0.25">
      <c r="B22" s="316" t="s">
        <v>206</v>
      </c>
      <c r="C22" s="317"/>
      <c r="D22" s="317"/>
      <c r="E22" s="317"/>
      <c r="F22" s="317"/>
      <c r="G22" s="317"/>
      <c r="H22" s="317"/>
      <c r="I22" s="318"/>
      <c r="J22" s="484">
        <f>+J23+J26+J29</f>
        <v>33394402</v>
      </c>
      <c r="K22" s="477"/>
      <c r="L22" s="477"/>
      <c r="M22" s="478"/>
      <c r="N22" s="55"/>
    </row>
    <row r="23" spans="2:19" x14ac:dyDescent="0.25">
      <c r="B23" s="316" t="s">
        <v>207</v>
      </c>
      <c r="C23" s="317"/>
      <c r="D23" s="317"/>
      <c r="E23" s="317"/>
      <c r="F23" s="317"/>
      <c r="G23" s="317"/>
      <c r="H23" s="317"/>
      <c r="I23" s="318"/>
      <c r="J23" s="484">
        <f>+J24</f>
        <v>1120026.1000000001</v>
      </c>
      <c r="K23" s="514"/>
      <c r="L23" s="514"/>
      <c r="M23" s="515"/>
      <c r="N23" s="57"/>
      <c r="O23" s="61"/>
      <c r="P23" s="61"/>
      <c r="Q23" s="61"/>
    </row>
    <row r="24" spans="2:19" x14ac:dyDescent="0.25">
      <c r="B24" s="322" t="s">
        <v>340</v>
      </c>
      <c r="C24" s="323"/>
      <c r="D24" s="323"/>
      <c r="E24" s="323"/>
      <c r="F24" s="323"/>
      <c r="G24" s="323"/>
      <c r="H24" s="323"/>
      <c r="I24" s="324"/>
      <c r="J24" s="475">
        <f>+J101</f>
        <v>1120026.1000000001</v>
      </c>
      <c r="K24" s="458"/>
      <c r="L24" s="458"/>
      <c r="M24" s="459"/>
      <c r="N24" s="57"/>
      <c r="O24" s="61"/>
      <c r="P24" s="61"/>
      <c r="Q24" s="61"/>
    </row>
    <row r="25" spans="2:19" x14ac:dyDescent="0.25">
      <c r="B25" s="328" t="s">
        <v>209</v>
      </c>
      <c r="C25" s="329"/>
      <c r="D25" s="329"/>
      <c r="E25" s="329"/>
      <c r="F25" s="329"/>
      <c r="G25" s="329"/>
      <c r="H25" s="329"/>
      <c r="I25" s="329"/>
      <c r="J25" s="304"/>
      <c r="K25" s="350"/>
      <c r="L25" s="350"/>
      <c r="M25" s="305"/>
      <c r="N25" s="56"/>
      <c r="O25" s="63"/>
      <c r="P25" s="63"/>
      <c r="Q25" s="63"/>
    </row>
    <row r="26" spans="2:19" x14ac:dyDescent="0.25">
      <c r="B26" s="54" t="s">
        <v>210</v>
      </c>
      <c r="C26" s="54"/>
      <c r="D26" s="54"/>
      <c r="E26" s="54"/>
      <c r="F26" s="54"/>
      <c r="G26" s="54"/>
      <c r="H26" s="54"/>
      <c r="I26" s="54"/>
      <c r="J26" s="484">
        <f>+J27</f>
        <v>0</v>
      </c>
      <c r="K26" s="462"/>
      <c r="L26" s="462"/>
      <c r="M26" s="463"/>
      <c r="N26" s="57"/>
      <c r="O26" s="61"/>
      <c r="P26" s="61"/>
      <c r="Q26" s="61"/>
    </row>
    <row r="27" spans="2:19" x14ac:dyDescent="0.25">
      <c r="B27" s="328" t="s">
        <v>211</v>
      </c>
      <c r="C27" s="329"/>
      <c r="D27" s="329"/>
      <c r="E27" s="329"/>
      <c r="F27" s="329"/>
      <c r="G27" s="329"/>
      <c r="H27" s="329"/>
      <c r="I27" s="341"/>
      <c r="J27" s="457">
        <f>+K101</f>
        <v>0</v>
      </c>
      <c r="K27" s="458"/>
      <c r="L27" s="458"/>
      <c r="M27" s="459"/>
      <c r="N27" s="58"/>
      <c r="O27" s="65"/>
      <c r="P27" s="65"/>
      <c r="Q27" s="65"/>
      <c r="R27" s="24"/>
    </row>
    <row r="28" spans="2:19" x14ac:dyDescent="0.25">
      <c r="B28" s="328" t="s">
        <v>212</v>
      </c>
      <c r="C28" s="329"/>
      <c r="D28" s="329"/>
      <c r="E28" s="329"/>
      <c r="F28" s="329"/>
      <c r="G28" s="329"/>
      <c r="H28" s="329"/>
      <c r="I28" s="329"/>
      <c r="J28" s="304"/>
      <c r="K28" s="350"/>
      <c r="L28" s="350"/>
      <c r="M28" s="305"/>
      <c r="N28" s="56"/>
      <c r="O28" s="63"/>
      <c r="P28" s="63"/>
      <c r="Q28" s="63"/>
      <c r="R28" s="24"/>
    </row>
    <row r="29" spans="2:19" x14ac:dyDescent="0.25">
      <c r="B29" s="538" t="s">
        <v>213</v>
      </c>
      <c r="C29" s="347"/>
      <c r="D29" s="347"/>
      <c r="E29" s="347"/>
      <c r="F29" s="347"/>
      <c r="G29" s="347"/>
      <c r="H29" s="347"/>
      <c r="I29" s="348"/>
      <c r="J29" s="516">
        <f>J30</f>
        <v>32274375.899999999</v>
      </c>
      <c r="K29" s="517"/>
      <c r="L29" s="517"/>
      <c r="M29" s="518"/>
      <c r="N29" s="57"/>
      <c r="O29" s="62"/>
      <c r="P29" s="62"/>
      <c r="Q29" s="62"/>
    </row>
    <row r="30" spans="2:19" x14ac:dyDescent="0.25">
      <c r="B30" s="519" t="s">
        <v>214</v>
      </c>
      <c r="C30" s="520"/>
      <c r="D30" s="520"/>
      <c r="E30" s="520"/>
      <c r="F30" s="520"/>
      <c r="G30" s="520"/>
      <c r="H30" s="520"/>
      <c r="I30" s="521"/>
      <c r="J30" s="460">
        <f>+L101</f>
        <v>32274375.899999999</v>
      </c>
      <c r="K30" s="460"/>
      <c r="L30" s="460"/>
      <c r="M30" s="460"/>
      <c r="N30" s="55"/>
    </row>
    <row r="31" spans="2:19" x14ac:dyDescent="0.25">
      <c r="B31" s="519" t="s">
        <v>212</v>
      </c>
      <c r="C31" s="520"/>
      <c r="D31" s="520"/>
      <c r="E31" s="520"/>
      <c r="F31" s="520"/>
      <c r="G31" s="520"/>
      <c r="H31" s="520"/>
      <c r="I31" s="520"/>
      <c r="J31" s="522"/>
      <c r="K31" s="523"/>
      <c r="L31" s="523"/>
      <c r="M31" s="524"/>
      <c r="N31" s="56"/>
      <c r="O31" s="63"/>
      <c r="P31" s="63"/>
      <c r="Q31" s="63"/>
    </row>
    <row r="32" spans="2:19" x14ac:dyDescent="0.25">
      <c r="B32" s="316" t="s">
        <v>215</v>
      </c>
      <c r="C32" s="317"/>
      <c r="D32" s="317"/>
      <c r="E32" s="317"/>
      <c r="F32" s="317"/>
      <c r="G32" s="317"/>
      <c r="H32" s="317"/>
      <c r="I32" s="318"/>
      <c r="J32" s="461"/>
      <c r="K32" s="462"/>
      <c r="L32" s="462"/>
      <c r="M32" s="463"/>
      <c r="N32" s="57"/>
      <c r="O32" s="61"/>
      <c r="P32" s="61"/>
      <c r="Q32" s="61"/>
    </row>
    <row r="33" spans="2:19" x14ac:dyDescent="0.25">
      <c r="B33" s="322" t="s">
        <v>216</v>
      </c>
      <c r="C33" s="323"/>
      <c r="D33" s="323"/>
      <c r="E33" s="323"/>
      <c r="F33" s="323"/>
      <c r="G33" s="323"/>
      <c r="H33" s="323"/>
      <c r="I33" s="323"/>
      <c r="J33" s="464"/>
      <c r="K33" s="465"/>
      <c r="L33" s="465"/>
      <c r="M33" s="466"/>
      <c r="N33" s="57"/>
      <c r="O33" s="61"/>
      <c r="P33" s="61"/>
      <c r="Q33" s="61"/>
    </row>
    <row r="34" spans="2:19" x14ac:dyDescent="0.25">
      <c r="B34" s="304"/>
      <c r="C34" s="350"/>
      <c r="D34" s="350"/>
      <c r="E34" s="350"/>
      <c r="F34" s="350"/>
      <c r="G34" s="350"/>
      <c r="H34" s="350"/>
      <c r="I34" s="305"/>
      <c r="J34" s="304"/>
      <c r="K34" s="350"/>
      <c r="L34" s="350"/>
      <c r="M34" s="305"/>
      <c r="N34" s="56"/>
      <c r="O34" s="63"/>
      <c r="P34" s="63"/>
      <c r="Q34" s="63"/>
    </row>
    <row r="35" spans="2:19" x14ac:dyDescent="0.25">
      <c r="B35" s="316" t="s">
        <v>217</v>
      </c>
      <c r="C35" s="317"/>
      <c r="D35" s="317"/>
      <c r="E35" s="317"/>
      <c r="F35" s="317"/>
      <c r="G35" s="317"/>
      <c r="H35" s="317"/>
      <c r="I35" s="317"/>
      <c r="J35" s="467">
        <f>J36+N37+N38</f>
        <v>5893129.7599999998</v>
      </c>
      <c r="K35" s="467"/>
      <c r="L35" s="467"/>
      <c r="M35" s="467"/>
      <c r="N35" s="55"/>
    </row>
    <row r="36" spans="2:19" x14ac:dyDescent="0.25">
      <c r="B36" s="328" t="s">
        <v>218</v>
      </c>
      <c r="C36" s="329"/>
      <c r="D36" s="329"/>
      <c r="E36" s="329"/>
      <c r="F36" s="329"/>
      <c r="G36" s="329"/>
      <c r="H36" s="329"/>
      <c r="I36" s="341"/>
      <c r="J36" s="460">
        <f>+M101</f>
        <v>5893129.7599999998</v>
      </c>
      <c r="K36" s="460"/>
      <c r="L36" s="460"/>
      <c r="M36" s="460"/>
      <c r="N36" s="55"/>
    </row>
    <row r="37" spans="2:19" x14ac:dyDescent="0.25">
      <c r="B37" s="328" t="s">
        <v>219</v>
      </c>
      <c r="C37" s="329"/>
      <c r="D37" s="329"/>
      <c r="E37" s="329"/>
      <c r="F37" s="329"/>
      <c r="G37" s="329"/>
      <c r="H37" s="329"/>
      <c r="I37" s="341"/>
      <c r="J37" s="304"/>
      <c r="K37" s="350"/>
      <c r="L37" s="350"/>
      <c r="M37" s="305"/>
      <c r="N37" s="56"/>
      <c r="O37" s="63"/>
      <c r="P37" s="63"/>
      <c r="Q37" s="63"/>
    </row>
    <row r="38" spans="2:19" x14ac:dyDescent="0.25">
      <c r="B38" s="328" t="s">
        <v>220</v>
      </c>
      <c r="C38" s="329"/>
      <c r="D38" s="329"/>
      <c r="E38" s="329"/>
      <c r="F38" s="329"/>
      <c r="G38" s="329"/>
      <c r="H38" s="329"/>
      <c r="I38" s="341"/>
      <c r="J38" s="304"/>
      <c r="K38" s="350"/>
      <c r="L38" s="350"/>
      <c r="M38" s="305"/>
      <c r="N38" s="56"/>
      <c r="O38" s="63"/>
      <c r="P38" s="63"/>
      <c r="Q38" s="63"/>
    </row>
    <row r="39" spans="2:19" x14ac:dyDescent="0.25">
      <c r="B39" s="316" t="s">
        <v>221</v>
      </c>
      <c r="C39" s="317"/>
      <c r="D39" s="317"/>
      <c r="E39" s="317"/>
      <c r="F39" s="317"/>
      <c r="G39" s="317"/>
      <c r="H39" s="317"/>
      <c r="I39" s="318"/>
      <c r="J39" s="542">
        <f>J22+J35</f>
        <v>39287531.759999998</v>
      </c>
      <c r="K39" s="543"/>
      <c r="L39" s="543"/>
      <c r="M39" s="544"/>
    </row>
    <row r="42" spans="2:19" x14ac:dyDescent="0.25">
      <c r="B42" s="96" t="s">
        <v>222</v>
      </c>
      <c r="C42" s="102"/>
      <c r="D42" s="102"/>
      <c r="E42" s="102"/>
      <c r="F42" s="102"/>
      <c r="G42" s="102"/>
      <c r="H42" s="102"/>
      <c r="I42" s="113"/>
      <c r="J42" s="113"/>
      <c r="K42" s="113"/>
      <c r="L42" s="113"/>
      <c r="M42" s="113"/>
      <c r="N42" s="102"/>
      <c r="O42" s="101"/>
      <c r="P42" s="102"/>
      <c r="Q42" s="102"/>
    </row>
    <row r="43" spans="2:19" x14ac:dyDescent="0.25">
      <c r="B43" s="355" t="s">
        <v>223</v>
      </c>
      <c r="C43" s="355" t="s">
        <v>224</v>
      </c>
      <c r="D43" s="355" t="s">
        <v>225</v>
      </c>
      <c r="E43" s="355" t="s">
        <v>226</v>
      </c>
      <c r="F43" s="355" t="s">
        <v>227</v>
      </c>
      <c r="G43" s="355" t="s">
        <v>228</v>
      </c>
      <c r="H43" s="356" t="s">
        <v>229</v>
      </c>
      <c r="I43" s="357" t="s">
        <v>230</v>
      </c>
      <c r="J43" s="357"/>
      <c r="K43" s="357"/>
      <c r="L43" s="357"/>
      <c r="M43" s="357"/>
      <c r="N43" s="355" t="s">
        <v>6</v>
      </c>
      <c r="O43" s="355"/>
      <c r="P43" s="355" t="s">
        <v>231</v>
      </c>
      <c r="Q43" s="355" t="s">
        <v>232</v>
      </c>
    </row>
    <row r="44" spans="2:19" ht="23.1" customHeight="1" x14ac:dyDescent="0.25">
      <c r="B44" s="355"/>
      <c r="C44" s="355"/>
      <c r="D44" s="355"/>
      <c r="E44" s="355"/>
      <c r="F44" s="355"/>
      <c r="G44" s="355"/>
      <c r="H44" s="356"/>
      <c r="I44" s="357" t="s">
        <v>143</v>
      </c>
      <c r="J44" s="357" t="s">
        <v>233</v>
      </c>
      <c r="K44" s="357"/>
      <c r="L44" s="357"/>
      <c r="M44" s="357" t="s">
        <v>234</v>
      </c>
      <c r="N44" s="355" t="s">
        <v>235</v>
      </c>
      <c r="O44" s="355" t="s">
        <v>236</v>
      </c>
      <c r="P44" s="355"/>
      <c r="Q44" s="355"/>
    </row>
    <row r="45" spans="2:19" ht="75" customHeight="1" x14ac:dyDescent="0.25">
      <c r="B45" s="355"/>
      <c r="C45" s="355"/>
      <c r="D45" s="355"/>
      <c r="E45" s="355"/>
      <c r="F45" s="355"/>
      <c r="G45" s="355"/>
      <c r="H45" s="356"/>
      <c r="I45" s="357"/>
      <c r="J45" s="76" t="s">
        <v>237</v>
      </c>
      <c r="K45" s="76" t="s">
        <v>238</v>
      </c>
      <c r="L45" s="76" t="s">
        <v>239</v>
      </c>
      <c r="M45" s="357"/>
      <c r="N45" s="355"/>
      <c r="O45" s="355"/>
      <c r="P45" s="355"/>
      <c r="Q45" s="355"/>
    </row>
    <row r="46" spans="2:19" s="16" customFormat="1" ht="12" x14ac:dyDescent="0.2">
      <c r="B46" s="124">
        <v>1</v>
      </c>
      <c r="C46" s="124">
        <v>2</v>
      </c>
      <c r="D46" s="124">
        <v>3</v>
      </c>
      <c r="E46" s="124">
        <v>4</v>
      </c>
      <c r="F46" s="124">
        <v>5</v>
      </c>
      <c r="G46" s="124">
        <v>6</v>
      </c>
      <c r="H46" s="124">
        <v>7</v>
      </c>
      <c r="I46" s="79">
        <v>8</v>
      </c>
      <c r="J46" s="79">
        <v>9</v>
      </c>
      <c r="K46" s="79">
        <v>10</v>
      </c>
      <c r="L46" s="79">
        <v>11</v>
      </c>
      <c r="M46" s="79">
        <v>12</v>
      </c>
      <c r="N46" s="124">
        <v>13</v>
      </c>
      <c r="O46" s="124">
        <v>14</v>
      </c>
      <c r="P46" s="124">
        <v>15</v>
      </c>
      <c r="Q46" s="124">
        <v>16</v>
      </c>
      <c r="S46" s="17"/>
    </row>
    <row r="47" spans="2:19" ht="34.35" customHeight="1" x14ac:dyDescent="0.25">
      <c r="B47" s="556" t="s">
        <v>341</v>
      </c>
      <c r="C47" s="546" t="s">
        <v>241</v>
      </c>
      <c r="D47" s="546" t="s">
        <v>323</v>
      </c>
      <c r="E47" s="546" t="s">
        <v>37</v>
      </c>
      <c r="F47" s="546" t="s">
        <v>244</v>
      </c>
      <c r="G47" s="546" t="s">
        <v>245</v>
      </c>
      <c r="H47" s="546" t="s">
        <v>246</v>
      </c>
      <c r="I47" s="545">
        <f>SUM(J47:M48)</f>
        <v>5822198</v>
      </c>
      <c r="J47" s="545">
        <f>SUM(J50:J55)</f>
        <v>0</v>
      </c>
      <c r="K47" s="545">
        <f>SUM(K50:K55)</f>
        <v>0</v>
      </c>
      <c r="L47" s="545">
        <f>SUM(L50:L55)</f>
        <v>4948868.3</v>
      </c>
      <c r="M47" s="545">
        <f>SUM(M50:M55)</f>
        <v>873329.7</v>
      </c>
      <c r="N47" s="69" t="s">
        <v>342</v>
      </c>
      <c r="O47" s="87">
        <f>+O50+O52+O54</f>
        <v>832080</v>
      </c>
      <c r="P47" s="546" t="s">
        <v>37</v>
      </c>
      <c r="Q47" s="546" t="s">
        <v>248</v>
      </c>
      <c r="R47" s="36"/>
    </row>
    <row r="48" spans="2:19" ht="23.1" customHeight="1" x14ac:dyDescent="0.25">
      <c r="B48" s="556"/>
      <c r="C48" s="546"/>
      <c r="D48" s="546"/>
      <c r="E48" s="546"/>
      <c r="F48" s="546"/>
      <c r="G48" s="546"/>
      <c r="H48" s="546"/>
      <c r="I48" s="545"/>
      <c r="J48" s="545"/>
      <c r="K48" s="545"/>
      <c r="L48" s="545"/>
      <c r="M48" s="545"/>
      <c r="N48" s="69" t="s">
        <v>343</v>
      </c>
      <c r="O48" s="87">
        <f>+O51+O53+O55</f>
        <v>3</v>
      </c>
      <c r="P48" s="546"/>
      <c r="Q48" s="546"/>
      <c r="R48" s="36"/>
    </row>
    <row r="49" spans="2:18" ht="22.5" x14ac:dyDescent="0.25">
      <c r="B49" s="41" t="s">
        <v>251</v>
      </c>
      <c r="C49" s="80" t="s">
        <v>37</v>
      </c>
      <c r="D49" s="80" t="s">
        <v>37</v>
      </c>
      <c r="E49" s="80" t="s">
        <v>37</v>
      </c>
      <c r="F49" s="80" t="s">
        <v>37</v>
      </c>
      <c r="G49" s="80" t="s">
        <v>37</v>
      </c>
      <c r="H49" s="80" t="s">
        <v>37</v>
      </c>
      <c r="I49" s="68" t="s">
        <v>37</v>
      </c>
      <c r="J49" s="68" t="s">
        <v>37</v>
      </c>
      <c r="K49" s="81" t="s">
        <v>37</v>
      </c>
      <c r="L49" s="81" t="s">
        <v>37</v>
      </c>
      <c r="M49" s="68" t="s">
        <v>37</v>
      </c>
      <c r="N49" s="69" t="s">
        <v>37</v>
      </c>
      <c r="O49" s="80" t="s">
        <v>37</v>
      </c>
      <c r="P49" s="82" t="s">
        <v>37</v>
      </c>
      <c r="Q49" s="80" t="s">
        <v>37</v>
      </c>
      <c r="R49" s="36"/>
    </row>
    <row r="50" spans="2:18" ht="33.75" x14ac:dyDescent="0.25">
      <c r="B50" s="526" t="s">
        <v>344</v>
      </c>
      <c r="C50" s="555" t="s">
        <v>37</v>
      </c>
      <c r="D50" s="550" t="s">
        <v>323</v>
      </c>
      <c r="E50" s="546" t="s">
        <v>150</v>
      </c>
      <c r="F50" s="555" t="s">
        <v>37</v>
      </c>
      <c r="G50" s="550" t="s">
        <v>245</v>
      </c>
      <c r="H50" s="555" t="s">
        <v>37</v>
      </c>
      <c r="I50" s="547">
        <f>SUM(J50:M51)</f>
        <v>1822198</v>
      </c>
      <c r="J50" s="547">
        <v>0</v>
      </c>
      <c r="K50" s="547">
        <v>0</v>
      </c>
      <c r="L50" s="547">
        <v>1548868.3</v>
      </c>
      <c r="M50" s="548">
        <v>273329.7</v>
      </c>
      <c r="N50" s="41" t="s">
        <v>342</v>
      </c>
      <c r="O50" s="86">
        <v>470360</v>
      </c>
      <c r="P50" s="550" t="s">
        <v>255</v>
      </c>
      <c r="Q50" s="550" t="s">
        <v>345</v>
      </c>
      <c r="R50" s="36"/>
    </row>
    <row r="51" spans="2:18" ht="22.5" x14ac:dyDescent="0.25">
      <c r="B51" s="526"/>
      <c r="C51" s="555"/>
      <c r="D51" s="550"/>
      <c r="E51" s="546"/>
      <c r="F51" s="555"/>
      <c r="G51" s="550"/>
      <c r="H51" s="555"/>
      <c r="I51" s="547"/>
      <c r="J51" s="547"/>
      <c r="K51" s="547"/>
      <c r="L51" s="547"/>
      <c r="M51" s="549"/>
      <c r="N51" s="41" t="s">
        <v>343</v>
      </c>
      <c r="O51" s="86">
        <v>1</v>
      </c>
      <c r="P51" s="550"/>
      <c r="Q51" s="550"/>
      <c r="R51" s="36"/>
    </row>
    <row r="52" spans="2:18" ht="33.75" x14ac:dyDescent="0.25">
      <c r="B52" s="526" t="s">
        <v>346</v>
      </c>
      <c r="C52" s="555" t="s">
        <v>37</v>
      </c>
      <c r="D52" s="550" t="s">
        <v>323</v>
      </c>
      <c r="E52" s="546" t="s">
        <v>150</v>
      </c>
      <c r="F52" s="555" t="s">
        <v>37</v>
      </c>
      <c r="G52" s="550" t="s">
        <v>245</v>
      </c>
      <c r="H52" s="555" t="s">
        <v>37</v>
      </c>
      <c r="I52" s="547">
        <f>SUM(J52:M53)</f>
        <v>1200000</v>
      </c>
      <c r="J52" s="547">
        <v>0</v>
      </c>
      <c r="K52" s="547">
        <v>0</v>
      </c>
      <c r="L52" s="547">
        <v>1020000</v>
      </c>
      <c r="M52" s="548">
        <v>180000</v>
      </c>
      <c r="N52" s="41" t="s">
        <v>342</v>
      </c>
      <c r="O52" s="86">
        <v>13720</v>
      </c>
      <c r="P52" s="550" t="s">
        <v>347</v>
      </c>
      <c r="Q52" s="550" t="s">
        <v>345</v>
      </c>
      <c r="R52" s="36"/>
    </row>
    <row r="53" spans="2:18" ht="22.5" x14ac:dyDescent="0.25">
      <c r="B53" s="526"/>
      <c r="C53" s="555"/>
      <c r="D53" s="550"/>
      <c r="E53" s="546"/>
      <c r="F53" s="555"/>
      <c r="G53" s="550"/>
      <c r="H53" s="555"/>
      <c r="I53" s="547"/>
      <c r="J53" s="547"/>
      <c r="K53" s="547"/>
      <c r="L53" s="547"/>
      <c r="M53" s="549"/>
      <c r="N53" s="41" t="s">
        <v>343</v>
      </c>
      <c r="O53" s="86">
        <v>1</v>
      </c>
      <c r="P53" s="550"/>
      <c r="Q53" s="550"/>
      <c r="R53" s="36"/>
    </row>
    <row r="54" spans="2:18" ht="33.75" x14ac:dyDescent="0.25">
      <c r="B54" s="526" t="s">
        <v>348</v>
      </c>
      <c r="C54" s="555" t="s">
        <v>37</v>
      </c>
      <c r="D54" s="550" t="s">
        <v>323</v>
      </c>
      <c r="E54" s="546" t="s">
        <v>150</v>
      </c>
      <c r="F54" s="555" t="s">
        <v>37</v>
      </c>
      <c r="G54" s="550" t="s">
        <v>245</v>
      </c>
      <c r="H54" s="555" t="s">
        <v>37</v>
      </c>
      <c r="I54" s="547">
        <f>SUM(J54:M55)</f>
        <v>2800000</v>
      </c>
      <c r="J54" s="547">
        <v>0</v>
      </c>
      <c r="K54" s="547">
        <v>0</v>
      </c>
      <c r="L54" s="547">
        <v>2380000</v>
      </c>
      <c r="M54" s="548">
        <v>420000</v>
      </c>
      <c r="N54" s="41" t="s">
        <v>342</v>
      </c>
      <c r="O54" s="86">
        <v>348000</v>
      </c>
      <c r="P54" s="550" t="s">
        <v>263</v>
      </c>
      <c r="Q54" s="550" t="s">
        <v>345</v>
      </c>
      <c r="R54" s="36"/>
    </row>
    <row r="55" spans="2:18" ht="22.5" x14ac:dyDescent="0.25">
      <c r="B55" s="526"/>
      <c r="C55" s="555"/>
      <c r="D55" s="550"/>
      <c r="E55" s="546"/>
      <c r="F55" s="555"/>
      <c r="G55" s="550"/>
      <c r="H55" s="555"/>
      <c r="I55" s="547"/>
      <c r="J55" s="547"/>
      <c r="K55" s="547"/>
      <c r="L55" s="547"/>
      <c r="M55" s="549"/>
      <c r="N55" s="41" t="s">
        <v>343</v>
      </c>
      <c r="O55" s="86">
        <v>1</v>
      </c>
      <c r="P55" s="550"/>
      <c r="Q55" s="550"/>
      <c r="R55" s="36"/>
    </row>
    <row r="56" spans="2:18" ht="33" customHeight="1" x14ac:dyDescent="0.25">
      <c r="B56" s="556" t="s">
        <v>349</v>
      </c>
      <c r="C56" s="546" t="s">
        <v>241</v>
      </c>
      <c r="D56" s="546" t="s">
        <v>323</v>
      </c>
      <c r="E56" s="546" t="s">
        <v>37</v>
      </c>
      <c r="F56" s="546" t="s">
        <v>244</v>
      </c>
      <c r="G56" s="546" t="s">
        <v>245</v>
      </c>
      <c r="H56" s="546" t="s">
        <v>246</v>
      </c>
      <c r="I56" s="545">
        <f>SUM(J56:M58)</f>
        <v>17802333.759999998</v>
      </c>
      <c r="J56" s="545">
        <f>SUM(J60:J70)</f>
        <v>1120026.1000000001</v>
      </c>
      <c r="K56" s="545">
        <f>SUM(K60:K70)</f>
        <v>0</v>
      </c>
      <c r="L56" s="545">
        <f>SUM(L60:L70)</f>
        <v>14011957.6</v>
      </c>
      <c r="M56" s="545">
        <f>SUM(M60:M70)</f>
        <v>2670350.06</v>
      </c>
      <c r="N56" s="69" t="s">
        <v>342</v>
      </c>
      <c r="O56" s="87">
        <f>+O69</f>
        <v>2500</v>
      </c>
      <c r="P56" s="546" t="s">
        <v>37</v>
      </c>
      <c r="Q56" s="546" t="s">
        <v>248</v>
      </c>
      <c r="R56" s="36"/>
    </row>
    <row r="57" spans="2:18" ht="34.5" customHeight="1" x14ac:dyDescent="0.25">
      <c r="B57" s="556"/>
      <c r="C57" s="546"/>
      <c r="D57" s="546"/>
      <c r="E57" s="546"/>
      <c r="F57" s="546"/>
      <c r="G57" s="546"/>
      <c r="H57" s="546"/>
      <c r="I57" s="545"/>
      <c r="J57" s="545"/>
      <c r="K57" s="545"/>
      <c r="L57" s="545"/>
      <c r="M57" s="545"/>
      <c r="N57" s="69" t="s">
        <v>350</v>
      </c>
      <c r="O57" s="88">
        <f>+O60+O62+O64+O66</f>
        <v>9.4</v>
      </c>
      <c r="P57" s="546"/>
      <c r="Q57" s="546"/>
      <c r="R57" s="36"/>
    </row>
    <row r="58" spans="2:18" ht="23.1" customHeight="1" x14ac:dyDescent="0.25">
      <c r="B58" s="556"/>
      <c r="C58" s="546"/>
      <c r="D58" s="546"/>
      <c r="E58" s="546"/>
      <c r="F58" s="546"/>
      <c r="G58" s="546"/>
      <c r="H58" s="546"/>
      <c r="I58" s="545"/>
      <c r="J58" s="545"/>
      <c r="K58" s="545"/>
      <c r="L58" s="545"/>
      <c r="M58" s="545"/>
      <c r="N58" s="69" t="s">
        <v>343</v>
      </c>
      <c r="O58" s="87">
        <f>+O61+O63+O65+O67+O70</f>
        <v>5</v>
      </c>
      <c r="P58" s="546"/>
      <c r="Q58" s="546"/>
      <c r="R58" s="36"/>
    </row>
    <row r="59" spans="2:18" ht="22.5" x14ac:dyDescent="0.25">
      <c r="B59" s="41" t="s">
        <v>269</v>
      </c>
      <c r="C59" s="80" t="s">
        <v>37</v>
      </c>
      <c r="D59" s="80" t="s">
        <v>37</v>
      </c>
      <c r="E59" s="80" t="s">
        <v>37</v>
      </c>
      <c r="F59" s="80" t="s">
        <v>37</v>
      </c>
      <c r="G59" s="80" t="s">
        <v>37</v>
      </c>
      <c r="H59" s="80" t="s">
        <v>37</v>
      </c>
      <c r="I59" s="68" t="s">
        <v>37</v>
      </c>
      <c r="J59" s="68" t="s">
        <v>37</v>
      </c>
      <c r="K59" s="81" t="s">
        <v>37</v>
      </c>
      <c r="L59" s="81" t="s">
        <v>37</v>
      </c>
      <c r="M59" s="68" t="s">
        <v>37</v>
      </c>
      <c r="N59" s="69" t="s">
        <v>37</v>
      </c>
      <c r="O59" s="80" t="s">
        <v>37</v>
      </c>
      <c r="P59" s="82" t="s">
        <v>37</v>
      </c>
      <c r="Q59" s="80" t="s">
        <v>37</v>
      </c>
      <c r="R59" s="36"/>
    </row>
    <row r="60" spans="2:18" ht="63.75" customHeight="1" x14ac:dyDescent="0.25">
      <c r="B60" s="526" t="s">
        <v>351</v>
      </c>
      <c r="C60" s="555" t="s">
        <v>37</v>
      </c>
      <c r="D60" s="550" t="s">
        <v>323</v>
      </c>
      <c r="E60" s="546" t="s">
        <v>150</v>
      </c>
      <c r="F60" s="555" t="s">
        <v>37</v>
      </c>
      <c r="G60" s="550" t="s">
        <v>245</v>
      </c>
      <c r="H60" s="555" t="s">
        <v>37</v>
      </c>
      <c r="I60" s="547">
        <f>SUM(J60:M61)</f>
        <v>3200000</v>
      </c>
      <c r="J60" s="547">
        <v>0</v>
      </c>
      <c r="K60" s="547">
        <v>0</v>
      </c>
      <c r="L60" s="547">
        <v>2720000</v>
      </c>
      <c r="M60" s="548">
        <v>480000</v>
      </c>
      <c r="N60" s="41" t="s">
        <v>350</v>
      </c>
      <c r="O60" s="83">
        <v>1</v>
      </c>
      <c r="P60" s="550" t="s">
        <v>347</v>
      </c>
      <c r="Q60" s="550" t="s">
        <v>352</v>
      </c>
      <c r="R60" s="36"/>
    </row>
    <row r="61" spans="2:18" ht="51.75" customHeight="1" x14ac:dyDescent="0.25">
      <c r="B61" s="526"/>
      <c r="C61" s="555"/>
      <c r="D61" s="550"/>
      <c r="E61" s="546"/>
      <c r="F61" s="555"/>
      <c r="G61" s="550"/>
      <c r="H61" s="555"/>
      <c r="I61" s="547"/>
      <c r="J61" s="547"/>
      <c r="K61" s="547"/>
      <c r="L61" s="547"/>
      <c r="M61" s="549"/>
      <c r="N61" s="41" t="s">
        <v>343</v>
      </c>
      <c r="O61" s="86">
        <v>1</v>
      </c>
      <c r="P61" s="550"/>
      <c r="Q61" s="550"/>
      <c r="R61" s="36"/>
    </row>
    <row r="62" spans="2:18" ht="36.75" customHeight="1" x14ac:dyDescent="0.25">
      <c r="B62" s="526" t="s">
        <v>353</v>
      </c>
      <c r="C62" s="555" t="s">
        <v>37</v>
      </c>
      <c r="D62" s="550" t="s">
        <v>323</v>
      </c>
      <c r="E62" s="546" t="s">
        <v>150</v>
      </c>
      <c r="F62" s="555" t="s">
        <v>37</v>
      </c>
      <c r="G62" s="550" t="s">
        <v>245</v>
      </c>
      <c r="H62" s="555" t="s">
        <v>37</v>
      </c>
      <c r="I62" s="547">
        <f>SUM(J62:M63)</f>
        <v>810000</v>
      </c>
      <c r="J62" s="547">
        <v>0</v>
      </c>
      <c r="K62" s="547">
        <v>0</v>
      </c>
      <c r="L62" s="547">
        <v>688500</v>
      </c>
      <c r="M62" s="548">
        <v>121500</v>
      </c>
      <c r="N62" s="41" t="s">
        <v>350</v>
      </c>
      <c r="O62" s="83">
        <v>4</v>
      </c>
      <c r="P62" s="550" t="s">
        <v>255</v>
      </c>
      <c r="Q62" s="550" t="s">
        <v>345</v>
      </c>
      <c r="R62" s="36"/>
    </row>
    <row r="63" spans="2:18" ht="24" customHeight="1" x14ac:dyDescent="0.25">
      <c r="B63" s="526"/>
      <c r="C63" s="555"/>
      <c r="D63" s="550"/>
      <c r="E63" s="546"/>
      <c r="F63" s="555"/>
      <c r="G63" s="550"/>
      <c r="H63" s="555"/>
      <c r="I63" s="547"/>
      <c r="J63" s="547"/>
      <c r="K63" s="547"/>
      <c r="L63" s="547"/>
      <c r="M63" s="549"/>
      <c r="N63" s="41" t="s">
        <v>343</v>
      </c>
      <c r="O63" s="86">
        <v>1</v>
      </c>
      <c r="P63" s="550"/>
      <c r="Q63" s="550"/>
      <c r="R63" s="36"/>
    </row>
    <row r="64" spans="2:18" ht="38.25" customHeight="1" x14ac:dyDescent="0.25">
      <c r="B64" s="526" t="s">
        <v>354</v>
      </c>
      <c r="C64" s="555" t="s">
        <v>37</v>
      </c>
      <c r="D64" s="550" t="s">
        <v>323</v>
      </c>
      <c r="E64" s="546" t="s">
        <v>150</v>
      </c>
      <c r="F64" s="555" t="s">
        <v>37</v>
      </c>
      <c r="G64" s="550" t="s">
        <v>245</v>
      </c>
      <c r="H64" s="555" t="s">
        <v>37</v>
      </c>
      <c r="I64" s="547">
        <f>SUM(J64:M65)</f>
        <v>1200000</v>
      </c>
      <c r="J64" s="547">
        <v>0</v>
      </c>
      <c r="K64" s="547">
        <v>0</v>
      </c>
      <c r="L64" s="547">
        <v>1020000</v>
      </c>
      <c r="M64" s="548">
        <v>180000</v>
      </c>
      <c r="N64" s="41" t="s">
        <v>350</v>
      </c>
      <c r="O64" s="83">
        <v>3</v>
      </c>
      <c r="P64" s="550" t="s">
        <v>347</v>
      </c>
      <c r="Q64" s="550" t="s">
        <v>345</v>
      </c>
      <c r="R64" s="36"/>
    </row>
    <row r="65" spans="2:18" ht="32.25" customHeight="1" x14ac:dyDescent="0.25">
      <c r="B65" s="526"/>
      <c r="C65" s="555"/>
      <c r="D65" s="550"/>
      <c r="E65" s="546"/>
      <c r="F65" s="555"/>
      <c r="G65" s="550"/>
      <c r="H65" s="555"/>
      <c r="I65" s="547"/>
      <c r="J65" s="547"/>
      <c r="K65" s="547"/>
      <c r="L65" s="547"/>
      <c r="M65" s="549"/>
      <c r="N65" s="41" t="s">
        <v>343</v>
      </c>
      <c r="O65" s="86">
        <v>1</v>
      </c>
      <c r="P65" s="550"/>
      <c r="Q65" s="550"/>
      <c r="R65" s="36"/>
    </row>
    <row r="66" spans="2:18" ht="38.25" customHeight="1" x14ac:dyDescent="0.25">
      <c r="B66" s="526" t="s">
        <v>355</v>
      </c>
      <c r="C66" s="555" t="s">
        <v>37</v>
      </c>
      <c r="D66" s="550" t="s">
        <v>323</v>
      </c>
      <c r="E66" s="546" t="s">
        <v>150</v>
      </c>
      <c r="F66" s="555" t="s">
        <v>37</v>
      </c>
      <c r="G66" s="550" t="s">
        <v>245</v>
      </c>
      <c r="H66" s="555" t="s">
        <v>37</v>
      </c>
      <c r="I66" s="547">
        <f>SUM(J66:M67)</f>
        <v>5000000</v>
      </c>
      <c r="J66" s="547">
        <v>0</v>
      </c>
      <c r="K66" s="547">
        <v>0</v>
      </c>
      <c r="L66" s="547">
        <v>4250000</v>
      </c>
      <c r="M66" s="548">
        <v>750000</v>
      </c>
      <c r="N66" s="41" t="s">
        <v>350</v>
      </c>
      <c r="O66" s="83">
        <v>1.4</v>
      </c>
      <c r="P66" s="550" t="s">
        <v>255</v>
      </c>
      <c r="Q66" s="550" t="s">
        <v>352</v>
      </c>
      <c r="R66" s="36"/>
    </row>
    <row r="67" spans="2:18" ht="32.25" customHeight="1" x14ac:dyDescent="0.25">
      <c r="B67" s="526"/>
      <c r="C67" s="555"/>
      <c r="D67" s="550"/>
      <c r="E67" s="546"/>
      <c r="F67" s="555"/>
      <c r="G67" s="550"/>
      <c r="H67" s="555"/>
      <c r="I67" s="547"/>
      <c r="J67" s="547"/>
      <c r="K67" s="547"/>
      <c r="L67" s="547"/>
      <c r="M67" s="549"/>
      <c r="N67" s="41" t="s">
        <v>343</v>
      </c>
      <c r="O67" s="86">
        <v>1</v>
      </c>
      <c r="P67" s="550"/>
      <c r="Q67" s="550"/>
      <c r="R67" s="36"/>
    </row>
    <row r="68" spans="2:18" ht="39.75" customHeight="1" x14ac:dyDescent="0.25">
      <c r="B68" s="41" t="s">
        <v>356</v>
      </c>
      <c r="C68" s="82"/>
      <c r="D68" s="83"/>
      <c r="E68" s="80"/>
      <c r="F68" s="82"/>
      <c r="G68" s="83"/>
      <c r="H68" s="82"/>
      <c r="I68" s="53"/>
      <c r="J68" s="53"/>
      <c r="K68" s="53"/>
      <c r="L68" s="53"/>
      <c r="M68" s="85"/>
      <c r="N68" s="41"/>
      <c r="O68" s="83"/>
      <c r="P68" s="83"/>
      <c r="Q68" s="83"/>
      <c r="R68" s="36"/>
    </row>
    <row r="69" spans="2:18" ht="38.25" customHeight="1" x14ac:dyDescent="0.25">
      <c r="B69" s="526" t="s">
        <v>357</v>
      </c>
      <c r="C69" s="555" t="s">
        <v>37</v>
      </c>
      <c r="D69" s="550" t="s">
        <v>323</v>
      </c>
      <c r="E69" s="546" t="s">
        <v>150</v>
      </c>
      <c r="F69" s="555" t="s">
        <v>37</v>
      </c>
      <c r="G69" s="550" t="s">
        <v>245</v>
      </c>
      <c r="H69" s="555" t="s">
        <v>37</v>
      </c>
      <c r="I69" s="547">
        <f>SUM(J69:M70)</f>
        <v>7592333.7599999998</v>
      </c>
      <c r="J69" s="547">
        <v>1120026.1000000001</v>
      </c>
      <c r="K69" s="547">
        <v>0</v>
      </c>
      <c r="L69" s="547">
        <v>5333457.5999999996</v>
      </c>
      <c r="M69" s="548">
        <v>1138850.06</v>
      </c>
      <c r="N69" s="41" t="s">
        <v>342</v>
      </c>
      <c r="O69" s="86">
        <v>2500</v>
      </c>
      <c r="P69" s="550" t="s">
        <v>519</v>
      </c>
      <c r="Q69" s="550" t="s">
        <v>248</v>
      </c>
      <c r="R69" s="36"/>
    </row>
    <row r="70" spans="2:18" ht="32.25" customHeight="1" x14ac:dyDescent="0.25">
      <c r="B70" s="526"/>
      <c r="C70" s="555"/>
      <c r="D70" s="550"/>
      <c r="E70" s="546"/>
      <c r="F70" s="555"/>
      <c r="G70" s="550"/>
      <c r="H70" s="555"/>
      <c r="I70" s="547"/>
      <c r="J70" s="547"/>
      <c r="K70" s="547"/>
      <c r="L70" s="547"/>
      <c r="M70" s="549"/>
      <c r="N70" s="41" t="s">
        <v>343</v>
      </c>
      <c r="O70" s="86">
        <v>1</v>
      </c>
      <c r="P70" s="550"/>
      <c r="Q70" s="550"/>
      <c r="R70" s="36"/>
    </row>
    <row r="71" spans="2:18" ht="37.5" customHeight="1" x14ac:dyDescent="0.25">
      <c r="B71" s="556" t="s">
        <v>358</v>
      </c>
      <c r="C71" s="546" t="s">
        <v>241</v>
      </c>
      <c r="D71" s="546" t="s">
        <v>323</v>
      </c>
      <c r="E71" s="546" t="s">
        <v>37</v>
      </c>
      <c r="F71" s="546" t="s">
        <v>244</v>
      </c>
      <c r="G71" s="546" t="s">
        <v>245</v>
      </c>
      <c r="H71" s="546" t="s">
        <v>246</v>
      </c>
      <c r="I71" s="545">
        <f>SUM(J71:M75)</f>
        <v>13833000</v>
      </c>
      <c r="J71" s="545">
        <f>SUM(J77:J93)</f>
        <v>0</v>
      </c>
      <c r="K71" s="545">
        <f>SUM(K77:K93)</f>
        <v>0</v>
      </c>
      <c r="L71" s="545">
        <f>SUM(L77:L93)</f>
        <v>11758050</v>
      </c>
      <c r="M71" s="545">
        <f>SUM(M77:M93)</f>
        <v>2074950</v>
      </c>
      <c r="N71" s="69" t="s">
        <v>359</v>
      </c>
      <c r="O71" s="88">
        <f>+O83</f>
        <v>1.5</v>
      </c>
      <c r="P71" s="546" t="s">
        <v>37</v>
      </c>
      <c r="Q71" s="546" t="s">
        <v>248</v>
      </c>
      <c r="R71" s="36"/>
    </row>
    <row r="72" spans="2:18" ht="34.5" customHeight="1" x14ac:dyDescent="0.25">
      <c r="B72" s="556"/>
      <c r="C72" s="546"/>
      <c r="D72" s="546"/>
      <c r="E72" s="546"/>
      <c r="F72" s="546"/>
      <c r="G72" s="546"/>
      <c r="H72" s="546"/>
      <c r="I72" s="545"/>
      <c r="J72" s="545"/>
      <c r="K72" s="545"/>
      <c r="L72" s="545"/>
      <c r="M72" s="545"/>
      <c r="N72" s="69" t="s">
        <v>360</v>
      </c>
      <c r="O72" s="88">
        <f>+O77+O80+O86+O89</f>
        <v>33.200000000000003</v>
      </c>
      <c r="P72" s="546"/>
      <c r="Q72" s="546"/>
      <c r="R72" s="36"/>
    </row>
    <row r="73" spans="2:18" ht="34.5" customHeight="1" x14ac:dyDescent="0.25">
      <c r="B73" s="556"/>
      <c r="C73" s="546"/>
      <c r="D73" s="546"/>
      <c r="E73" s="546"/>
      <c r="F73" s="546"/>
      <c r="G73" s="546"/>
      <c r="H73" s="546"/>
      <c r="I73" s="545"/>
      <c r="J73" s="545"/>
      <c r="K73" s="545"/>
      <c r="L73" s="545"/>
      <c r="M73" s="545"/>
      <c r="N73" s="69" t="s">
        <v>342</v>
      </c>
      <c r="O73" s="87">
        <f>+O92</f>
        <v>549388</v>
      </c>
      <c r="P73" s="546"/>
      <c r="Q73" s="546"/>
      <c r="R73" s="36"/>
    </row>
    <row r="74" spans="2:18" ht="21.75" customHeight="1" x14ac:dyDescent="0.25">
      <c r="B74" s="556"/>
      <c r="C74" s="546"/>
      <c r="D74" s="546"/>
      <c r="E74" s="546"/>
      <c r="F74" s="546"/>
      <c r="G74" s="546"/>
      <c r="H74" s="546"/>
      <c r="I74" s="545"/>
      <c r="J74" s="545"/>
      <c r="K74" s="545"/>
      <c r="L74" s="545"/>
      <c r="M74" s="545"/>
      <c r="N74" s="69" t="s">
        <v>343</v>
      </c>
      <c r="O74" s="87">
        <f>+O78+O81+O84+O87+O90+O93</f>
        <v>6</v>
      </c>
      <c r="P74" s="546"/>
      <c r="Q74" s="546"/>
      <c r="R74" s="36"/>
    </row>
    <row r="75" spans="2:18" ht="33.75" customHeight="1" x14ac:dyDescent="0.25">
      <c r="B75" s="556"/>
      <c r="C75" s="546"/>
      <c r="D75" s="546"/>
      <c r="E75" s="546"/>
      <c r="F75" s="546"/>
      <c r="G75" s="546"/>
      <c r="H75" s="546"/>
      <c r="I75" s="545"/>
      <c r="J75" s="545"/>
      <c r="K75" s="545"/>
      <c r="L75" s="545"/>
      <c r="M75" s="545"/>
      <c r="N75" s="69" t="s">
        <v>361</v>
      </c>
      <c r="O75" s="87">
        <f>+O79+O82+O85+O88+O91</f>
        <v>314597</v>
      </c>
      <c r="P75" s="546"/>
      <c r="Q75" s="546"/>
      <c r="R75" s="36"/>
    </row>
    <row r="76" spans="2:18" ht="22.5" x14ac:dyDescent="0.25">
      <c r="B76" s="41" t="s">
        <v>283</v>
      </c>
      <c r="C76" s="80" t="s">
        <v>37</v>
      </c>
      <c r="D76" s="80" t="s">
        <v>37</v>
      </c>
      <c r="E76" s="80" t="s">
        <v>37</v>
      </c>
      <c r="F76" s="80" t="s">
        <v>37</v>
      </c>
      <c r="G76" s="80" t="s">
        <v>37</v>
      </c>
      <c r="H76" s="80" t="s">
        <v>37</v>
      </c>
      <c r="I76" s="68" t="s">
        <v>37</v>
      </c>
      <c r="J76" s="68" t="s">
        <v>37</v>
      </c>
      <c r="K76" s="81" t="s">
        <v>37</v>
      </c>
      <c r="L76" s="81" t="s">
        <v>37</v>
      </c>
      <c r="M76" s="68" t="s">
        <v>37</v>
      </c>
      <c r="N76" s="69" t="s">
        <v>37</v>
      </c>
      <c r="O76" s="80" t="s">
        <v>37</v>
      </c>
      <c r="P76" s="82" t="s">
        <v>37</v>
      </c>
      <c r="Q76" s="80" t="s">
        <v>37</v>
      </c>
      <c r="R76" s="36"/>
    </row>
    <row r="77" spans="2:18" ht="39.75" customHeight="1" x14ac:dyDescent="0.25">
      <c r="B77" s="526" t="s">
        <v>362</v>
      </c>
      <c r="C77" s="555" t="s">
        <v>37</v>
      </c>
      <c r="D77" s="550" t="s">
        <v>323</v>
      </c>
      <c r="E77" s="546" t="s">
        <v>150</v>
      </c>
      <c r="F77" s="555" t="s">
        <v>37</v>
      </c>
      <c r="G77" s="550" t="s">
        <v>245</v>
      </c>
      <c r="H77" s="555" t="s">
        <v>37</v>
      </c>
      <c r="I77" s="547">
        <f>SUM(J77:M79)</f>
        <v>2500000</v>
      </c>
      <c r="J77" s="547">
        <v>0</v>
      </c>
      <c r="K77" s="547">
        <v>0</v>
      </c>
      <c r="L77" s="547">
        <v>2125000</v>
      </c>
      <c r="M77" s="548">
        <v>375000</v>
      </c>
      <c r="N77" s="41" t="s">
        <v>360</v>
      </c>
      <c r="O77" s="83">
        <v>13</v>
      </c>
      <c r="P77" s="550" t="s">
        <v>255</v>
      </c>
      <c r="Q77" s="550" t="s">
        <v>363</v>
      </c>
      <c r="R77" s="36"/>
    </row>
    <row r="78" spans="2:18" ht="28.5" customHeight="1" x14ac:dyDescent="0.25">
      <c r="B78" s="526"/>
      <c r="C78" s="555"/>
      <c r="D78" s="550"/>
      <c r="E78" s="546"/>
      <c r="F78" s="555"/>
      <c r="G78" s="550"/>
      <c r="H78" s="555"/>
      <c r="I78" s="547"/>
      <c r="J78" s="547"/>
      <c r="K78" s="547"/>
      <c r="L78" s="547"/>
      <c r="M78" s="549"/>
      <c r="N78" s="41" t="s">
        <v>343</v>
      </c>
      <c r="O78" s="83">
        <v>1</v>
      </c>
      <c r="P78" s="550"/>
      <c r="Q78" s="550"/>
      <c r="R78" s="36"/>
    </row>
    <row r="79" spans="2:18" ht="34.5" customHeight="1" x14ac:dyDescent="0.25">
      <c r="B79" s="526"/>
      <c r="C79" s="555"/>
      <c r="D79" s="550"/>
      <c r="E79" s="546"/>
      <c r="F79" s="555"/>
      <c r="G79" s="550"/>
      <c r="H79" s="555"/>
      <c r="I79" s="547"/>
      <c r="J79" s="547"/>
      <c r="K79" s="547"/>
      <c r="L79" s="547"/>
      <c r="M79" s="549"/>
      <c r="N79" s="41" t="s">
        <v>361</v>
      </c>
      <c r="O79" s="86">
        <v>130000</v>
      </c>
      <c r="P79" s="550"/>
      <c r="Q79" s="550"/>
      <c r="R79" s="36"/>
    </row>
    <row r="80" spans="2:18" ht="39.75" customHeight="1" x14ac:dyDescent="0.25">
      <c r="B80" s="526" t="s">
        <v>364</v>
      </c>
      <c r="C80" s="555" t="s">
        <v>37</v>
      </c>
      <c r="D80" s="550" t="s">
        <v>323</v>
      </c>
      <c r="E80" s="546" t="s">
        <v>150</v>
      </c>
      <c r="F80" s="555" t="s">
        <v>37</v>
      </c>
      <c r="G80" s="550" t="s">
        <v>245</v>
      </c>
      <c r="H80" s="555" t="s">
        <v>37</v>
      </c>
      <c r="I80" s="547">
        <f>SUM(J80:M82)</f>
        <v>3000000</v>
      </c>
      <c r="J80" s="547">
        <v>0</v>
      </c>
      <c r="K80" s="547">
        <v>0</v>
      </c>
      <c r="L80" s="547">
        <v>2550000</v>
      </c>
      <c r="M80" s="548">
        <v>450000</v>
      </c>
      <c r="N80" s="41" t="s">
        <v>360</v>
      </c>
      <c r="O80" s="83">
        <v>15</v>
      </c>
      <c r="P80" s="550" t="s">
        <v>263</v>
      </c>
      <c r="Q80" s="550" t="s">
        <v>345</v>
      </c>
      <c r="R80" s="36"/>
    </row>
    <row r="81" spans="2:18" ht="28.5" customHeight="1" x14ac:dyDescent="0.25">
      <c r="B81" s="526"/>
      <c r="C81" s="555"/>
      <c r="D81" s="550"/>
      <c r="E81" s="546"/>
      <c r="F81" s="555"/>
      <c r="G81" s="550"/>
      <c r="H81" s="555"/>
      <c r="I81" s="547"/>
      <c r="J81" s="547"/>
      <c r="K81" s="547"/>
      <c r="L81" s="547"/>
      <c r="M81" s="549"/>
      <c r="N81" s="41" t="s">
        <v>343</v>
      </c>
      <c r="O81" s="83">
        <v>1</v>
      </c>
      <c r="P81" s="550"/>
      <c r="Q81" s="550"/>
      <c r="R81" s="36"/>
    </row>
    <row r="82" spans="2:18" ht="34.5" customHeight="1" x14ac:dyDescent="0.25">
      <c r="B82" s="526"/>
      <c r="C82" s="555"/>
      <c r="D82" s="550"/>
      <c r="E82" s="546"/>
      <c r="F82" s="555"/>
      <c r="G82" s="550"/>
      <c r="H82" s="555"/>
      <c r="I82" s="547"/>
      <c r="J82" s="547"/>
      <c r="K82" s="547"/>
      <c r="L82" s="547"/>
      <c r="M82" s="549"/>
      <c r="N82" s="41" t="s">
        <v>361</v>
      </c>
      <c r="O82" s="86">
        <v>150000</v>
      </c>
      <c r="P82" s="550"/>
      <c r="Q82" s="550"/>
      <c r="R82" s="36"/>
    </row>
    <row r="83" spans="2:18" ht="39.75" customHeight="1" x14ac:dyDescent="0.25">
      <c r="B83" s="526" t="s">
        <v>365</v>
      </c>
      <c r="C83" s="555" t="s">
        <v>37</v>
      </c>
      <c r="D83" s="550" t="s">
        <v>323</v>
      </c>
      <c r="E83" s="546" t="s">
        <v>150</v>
      </c>
      <c r="F83" s="555" t="s">
        <v>37</v>
      </c>
      <c r="G83" s="550" t="s">
        <v>245</v>
      </c>
      <c r="H83" s="555" t="s">
        <v>37</v>
      </c>
      <c r="I83" s="547">
        <f>SUM(J83:M85)</f>
        <v>3000000</v>
      </c>
      <c r="J83" s="547">
        <v>0</v>
      </c>
      <c r="K83" s="547">
        <v>0</v>
      </c>
      <c r="L83" s="547">
        <v>2550000</v>
      </c>
      <c r="M83" s="548">
        <v>450000</v>
      </c>
      <c r="N83" s="41" t="s">
        <v>359</v>
      </c>
      <c r="O83" s="83">
        <v>1.5</v>
      </c>
      <c r="P83" s="550" t="s">
        <v>255</v>
      </c>
      <c r="Q83" s="550" t="s">
        <v>325</v>
      </c>
      <c r="R83" s="36"/>
    </row>
    <row r="84" spans="2:18" ht="28.5" customHeight="1" x14ac:dyDescent="0.25">
      <c r="B84" s="526"/>
      <c r="C84" s="555"/>
      <c r="D84" s="550"/>
      <c r="E84" s="546"/>
      <c r="F84" s="555"/>
      <c r="G84" s="550"/>
      <c r="H84" s="555"/>
      <c r="I84" s="547"/>
      <c r="J84" s="547"/>
      <c r="K84" s="547"/>
      <c r="L84" s="547"/>
      <c r="M84" s="549"/>
      <c r="N84" s="41" t="s">
        <v>343</v>
      </c>
      <c r="O84" s="83">
        <v>1</v>
      </c>
      <c r="P84" s="550"/>
      <c r="Q84" s="550"/>
      <c r="R84" s="36"/>
    </row>
    <row r="85" spans="2:18" ht="34.5" customHeight="1" x14ac:dyDescent="0.25">
      <c r="B85" s="526"/>
      <c r="C85" s="555"/>
      <c r="D85" s="550"/>
      <c r="E85" s="546"/>
      <c r="F85" s="555"/>
      <c r="G85" s="550"/>
      <c r="H85" s="555"/>
      <c r="I85" s="547"/>
      <c r="J85" s="547"/>
      <c r="K85" s="547"/>
      <c r="L85" s="547"/>
      <c r="M85" s="549"/>
      <c r="N85" s="41" t="s">
        <v>361</v>
      </c>
      <c r="O85" s="86">
        <v>27800</v>
      </c>
      <c r="P85" s="550"/>
      <c r="Q85" s="550"/>
      <c r="R85" s="36"/>
    </row>
    <row r="86" spans="2:18" ht="39.75" customHeight="1" x14ac:dyDescent="0.25">
      <c r="B86" s="526" t="s">
        <v>366</v>
      </c>
      <c r="C86" s="555" t="s">
        <v>37</v>
      </c>
      <c r="D86" s="550" t="s">
        <v>323</v>
      </c>
      <c r="E86" s="546" t="s">
        <v>150</v>
      </c>
      <c r="F86" s="555" t="s">
        <v>37</v>
      </c>
      <c r="G86" s="550" t="s">
        <v>245</v>
      </c>
      <c r="H86" s="555" t="s">
        <v>37</v>
      </c>
      <c r="I86" s="547">
        <f>SUM(J86:M88)</f>
        <v>3500000</v>
      </c>
      <c r="J86" s="547">
        <v>0</v>
      </c>
      <c r="K86" s="547">
        <v>0</v>
      </c>
      <c r="L86" s="547">
        <v>2975000</v>
      </c>
      <c r="M86" s="548">
        <v>525000</v>
      </c>
      <c r="N86" s="41" t="s">
        <v>360</v>
      </c>
      <c r="O86" s="83">
        <v>5</v>
      </c>
      <c r="P86" s="550" t="s">
        <v>324</v>
      </c>
      <c r="Q86" s="550" t="s">
        <v>363</v>
      </c>
      <c r="R86" s="36"/>
    </row>
    <row r="87" spans="2:18" ht="28.5" customHeight="1" x14ac:dyDescent="0.25">
      <c r="B87" s="526"/>
      <c r="C87" s="555"/>
      <c r="D87" s="550"/>
      <c r="E87" s="546"/>
      <c r="F87" s="555"/>
      <c r="G87" s="550"/>
      <c r="H87" s="555"/>
      <c r="I87" s="547"/>
      <c r="J87" s="547"/>
      <c r="K87" s="547"/>
      <c r="L87" s="547"/>
      <c r="M87" s="549"/>
      <c r="N87" s="41" t="s">
        <v>343</v>
      </c>
      <c r="O87" s="83">
        <v>1</v>
      </c>
      <c r="P87" s="550"/>
      <c r="Q87" s="550"/>
      <c r="R87" s="36"/>
    </row>
    <row r="88" spans="2:18" ht="34.5" customHeight="1" x14ac:dyDescent="0.25">
      <c r="B88" s="526"/>
      <c r="C88" s="555"/>
      <c r="D88" s="550"/>
      <c r="E88" s="546"/>
      <c r="F88" s="555"/>
      <c r="G88" s="550"/>
      <c r="H88" s="555"/>
      <c r="I88" s="547"/>
      <c r="J88" s="547"/>
      <c r="K88" s="547"/>
      <c r="L88" s="547"/>
      <c r="M88" s="549"/>
      <c r="N88" s="41" t="s">
        <v>361</v>
      </c>
      <c r="O88" s="86">
        <v>4000</v>
      </c>
      <c r="P88" s="550"/>
      <c r="Q88" s="550"/>
      <c r="R88" s="36"/>
    </row>
    <row r="89" spans="2:18" ht="39.75" customHeight="1" x14ac:dyDescent="0.25">
      <c r="B89" s="526" t="s">
        <v>367</v>
      </c>
      <c r="C89" s="555" t="s">
        <v>37</v>
      </c>
      <c r="D89" s="550" t="s">
        <v>323</v>
      </c>
      <c r="E89" s="546" t="s">
        <v>150</v>
      </c>
      <c r="F89" s="555" t="s">
        <v>37</v>
      </c>
      <c r="G89" s="550" t="s">
        <v>245</v>
      </c>
      <c r="H89" s="555" t="s">
        <v>37</v>
      </c>
      <c r="I89" s="547">
        <f>SUM(J89:M91)</f>
        <v>1600000</v>
      </c>
      <c r="J89" s="547">
        <v>0</v>
      </c>
      <c r="K89" s="547">
        <v>0</v>
      </c>
      <c r="L89" s="547">
        <v>1360000</v>
      </c>
      <c r="M89" s="548">
        <v>240000</v>
      </c>
      <c r="N89" s="41" t="s">
        <v>360</v>
      </c>
      <c r="O89" s="83">
        <v>0.2</v>
      </c>
      <c r="P89" s="550" t="s">
        <v>263</v>
      </c>
      <c r="Q89" s="550" t="s">
        <v>352</v>
      </c>
      <c r="R89" s="36"/>
    </row>
    <row r="90" spans="2:18" ht="28.5" customHeight="1" x14ac:dyDescent="0.25">
      <c r="B90" s="526"/>
      <c r="C90" s="555"/>
      <c r="D90" s="550"/>
      <c r="E90" s="546"/>
      <c r="F90" s="555"/>
      <c r="G90" s="550"/>
      <c r="H90" s="555"/>
      <c r="I90" s="547"/>
      <c r="J90" s="547"/>
      <c r="K90" s="547"/>
      <c r="L90" s="547"/>
      <c r="M90" s="549"/>
      <c r="N90" s="41" t="s">
        <v>343</v>
      </c>
      <c r="O90" s="83">
        <v>1</v>
      </c>
      <c r="P90" s="550"/>
      <c r="Q90" s="550"/>
      <c r="R90" s="36"/>
    </row>
    <row r="91" spans="2:18" ht="34.5" customHeight="1" x14ac:dyDescent="0.25">
      <c r="B91" s="526"/>
      <c r="C91" s="555"/>
      <c r="D91" s="550"/>
      <c r="E91" s="546"/>
      <c r="F91" s="555"/>
      <c r="G91" s="550"/>
      <c r="H91" s="555"/>
      <c r="I91" s="547"/>
      <c r="J91" s="547"/>
      <c r="K91" s="547"/>
      <c r="L91" s="547"/>
      <c r="M91" s="549"/>
      <c r="N91" s="41" t="s">
        <v>361</v>
      </c>
      <c r="O91" s="86">
        <v>2797</v>
      </c>
      <c r="P91" s="550"/>
      <c r="Q91" s="550"/>
      <c r="R91" s="36"/>
    </row>
    <row r="92" spans="2:18" ht="39.75" customHeight="1" x14ac:dyDescent="0.25">
      <c r="B92" s="526" t="s">
        <v>368</v>
      </c>
      <c r="C92" s="555" t="s">
        <v>37</v>
      </c>
      <c r="D92" s="550" t="s">
        <v>323</v>
      </c>
      <c r="E92" s="546" t="s">
        <v>150</v>
      </c>
      <c r="F92" s="555" t="s">
        <v>37</v>
      </c>
      <c r="G92" s="550" t="s">
        <v>245</v>
      </c>
      <c r="H92" s="555" t="s">
        <v>37</v>
      </c>
      <c r="I92" s="547">
        <f>SUM(J92:M93)</f>
        <v>233000</v>
      </c>
      <c r="J92" s="547">
        <v>0</v>
      </c>
      <c r="K92" s="547">
        <v>0</v>
      </c>
      <c r="L92" s="547">
        <v>198050</v>
      </c>
      <c r="M92" s="548">
        <v>34950</v>
      </c>
      <c r="N92" s="41" t="s">
        <v>342</v>
      </c>
      <c r="O92" s="86">
        <v>549388</v>
      </c>
      <c r="P92" s="550" t="s">
        <v>324</v>
      </c>
      <c r="Q92" s="550" t="s">
        <v>352</v>
      </c>
      <c r="R92" s="36"/>
    </row>
    <row r="93" spans="2:18" ht="28.5" customHeight="1" x14ac:dyDescent="0.25">
      <c r="B93" s="526"/>
      <c r="C93" s="555"/>
      <c r="D93" s="550"/>
      <c r="E93" s="546"/>
      <c r="F93" s="555"/>
      <c r="G93" s="550"/>
      <c r="H93" s="555"/>
      <c r="I93" s="547"/>
      <c r="J93" s="547"/>
      <c r="K93" s="547"/>
      <c r="L93" s="547"/>
      <c r="M93" s="549"/>
      <c r="N93" s="41" t="s">
        <v>343</v>
      </c>
      <c r="O93" s="83">
        <v>1</v>
      </c>
      <c r="P93" s="550"/>
      <c r="Q93" s="550"/>
      <c r="R93" s="36"/>
    </row>
    <row r="94" spans="2:18" ht="37.5" customHeight="1" x14ac:dyDescent="0.25">
      <c r="B94" s="556" t="s">
        <v>369</v>
      </c>
      <c r="C94" s="546" t="s">
        <v>241</v>
      </c>
      <c r="D94" s="546" t="s">
        <v>323</v>
      </c>
      <c r="E94" s="546" t="s">
        <v>37</v>
      </c>
      <c r="F94" s="546" t="s">
        <v>244</v>
      </c>
      <c r="G94" s="546" t="s">
        <v>245</v>
      </c>
      <c r="H94" s="546" t="s">
        <v>246</v>
      </c>
      <c r="I94" s="545">
        <f>SUM(J94:M96)</f>
        <v>1830000</v>
      </c>
      <c r="J94" s="545">
        <f>SUM(J98:J100)</f>
        <v>0</v>
      </c>
      <c r="K94" s="545">
        <f>SUM(K98:K100)</f>
        <v>0</v>
      </c>
      <c r="L94" s="545">
        <f>SUM(L98:L100)</f>
        <v>1555500</v>
      </c>
      <c r="M94" s="545">
        <f>SUM(M98:M100)</f>
        <v>274500</v>
      </c>
      <c r="N94" s="69" t="s">
        <v>370</v>
      </c>
      <c r="O94" s="87">
        <f>+O98</f>
        <v>37420</v>
      </c>
      <c r="P94" s="546" t="s">
        <v>37</v>
      </c>
      <c r="Q94" s="546" t="s">
        <v>248</v>
      </c>
      <c r="R94" s="36"/>
    </row>
    <row r="95" spans="2:18" ht="34.5" customHeight="1" x14ac:dyDescent="0.25">
      <c r="B95" s="556"/>
      <c r="C95" s="546"/>
      <c r="D95" s="546"/>
      <c r="E95" s="546"/>
      <c r="F95" s="546"/>
      <c r="G95" s="546"/>
      <c r="H95" s="546"/>
      <c r="I95" s="545"/>
      <c r="J95" s="545"/>
      <c r="K95" s="545"/>
      <c r="L95" s="545"/>
      <c r="M95" s="545"/>
      <c r="N95" s="69" t="s">
        <v>371</v>
      </c>
      <c r="O95" s="87">
        <f>+O99</f>
        <v>4</v>
      </c>
      <c r="P95" s="546"/>
      <c r="Q95" s="546"/>
      <c r="R95" s="36"/>
    </row>
    <row r="96" spans="2:18" ht="34.5" customHeight="1" x14ac:dyDescent="0.25">
      <c r="B96" s="556"/>
      <c r="C96" s="546"/>
      <c r="D96" s="546"/>
      <c r="E96" s="546"/>
      <c r="F96" s="546"/>
      <c r="G96" s="546"/>
      <c r="H96" s="546"/>
      <c r="I96" s="545"/>
      <c r="J96" s="545"/>
      <c r="K96" s="545"/>
      <c r="L96" s="545"/>
      <c r="M96" s="545"/>
      <c r="N96" s="69" t="s">
        <v>372</v>
      </c>
      <c r="O96" s="87">
        <f>+O100</f>
        <v>1</v>
      </c>
      <c r="P96" s="546"/>
      <c r="Q96" s="546"/>
      <c r="R96" s="36"/>
    </row>
    <row r="97" spans="2:19" ht="22.5" x14ac:dyDescent="0.25">
      <c r="B97" s="41" t="s">
        <v>373</v>
      </c>
      <c r="C97" s="80" t="s">
        <v>37</v>
      </c>
      <c r="D97" s="80" t="s">
        <v>37</v>
      </c>
      <c r="E97" s="80" t="s">
        <v>37</v>
      </c>
      <c r="F97" s="80" t="s">
        <v>37</v>
      </c>
      <c r="G97" s="80" t="s">
        <v>37</v>
      </c>
      <c r="H97" s="80" t="s">
        <v>37</v>
      </c>
      <c r="I97" s="68" t="s">
        <v>37</v>
      </c>
      <c r="J97" s="68" t="s">
        <v>37</v>
      </c>
      <c r="K97" s="81" t="s">
        <v>37</v>
      </c>
      <c r="L97" s="81" t="s">
        <v>37</v>
      </c>
      <c r="M97" s="68" t="s">
        <v>37</v>
      </c>
      <c r="N97" s="69" t="s">
        <v>37</v>
      </c>
      <c r="O97" s="80" t="s">
        <v>37</v>
      </c>
      <c r="P97" s="82" t="s">
        <v>37</v>
      </c>
      <c r="Q97" s="80" t="s">
        <v>37</v>
      </c>
      <c r="R97" s="36"/>
    </row>
    <row r="98" spans="2:19" ht="39.75" customHeight="1" x14ac:dyDescent="0.25">
      <c r="B98" s="526" t="s">
        <v>374</v>
      </c>
      <c r="C98" s="555" t="s">
        <v>37</v>
      </c>
      <c r="D98" s="550" t="s">
        <v>323</v>
      </c>
      <c r="E98" s="546" t="s">
        <v>150</v>
      </c>
      <c r="F98" s="555" t="s">
        <v>37</v>
      </c>
      <c r="G98" s="550" t="s">
        <v>245</v>
      </c>
      <c r="H98" s="555" t="s">
        <v>37</v>
      </c>
      <c r="I98" s="547">
        <f>SUM(J98:M99)</f>
        <v>1500000</v>
      </c>
      <c r="J98" s="547">
        <v>0</v>
      </c>
      <c r="K98" s="547">
        <v>0</v>
      </c>
      <c r="L98" s="547">
        <v>1275000</v>
      </c>
      <c r="M98" s="548">
        <v>225000</v>
      </c>
      <c r="N98" s="41" t="s">
        <v>370</v>
      </c>
      <c r="O98" s="86">
        <v>37420</v>
      </c>
      <c r="P98" s="550" t="s">
        <v>375</v>
      </c>
      <c r="Q98" s="551" t="s">
        <v>320</v>
      </c>
      <c r="R98" s="36"/>
    </row>
    <row r="99" spans="2:19" ht="28.5" customHeight="1" x14ac:dyDescent="0.25">
      <c r="B99" s="526"/>
      <c r="C99" s="555"/>
      <c r="D99" s="550"/>
      <c r="E99" s="546"/>
      <c r="F99" s="555"/>
      <c r="G99" s="550"/>
      <c r="H99" s="555"/>
      <c r="I99" s="547"/>
      <c r="J99" s="547"/>
      <c r="K99" s="547"/>
      <c r="L99" s="547"/>
      <c r="M99" s="549"/>
      <c r="N99" s="41" t="s">
        <v>371</v>
      </c>
      <c r="O99" s="83">
        <v>4</v>
      </c>
      <c r="P99" s="550"/>
      <c r="Q99" s="552"/>
      <c r="R99" s="36"/>
    </row>
    <row r="100" spans="2:19" ht="51" customHeight="1" x14ac:dyDescent="0.25">
      <c r="B100" s="41" t="s">
        <v>376</v>
      </c>
      <c r="C100" s="82" t="s">
        <v>37</v>
      </c>
      <c r="D100" s="83" t="s">
        <v>323</v>
      </c>
      <c r="E100" s="80" t="s">
        <v>150</v>
      </c>
      <c r="F100" s="82" t="s">
        <v>37</v>
      </c>
      <c r="G100" s="83" t="s">
        <v>245</v>
      </c>
      <c r="H100" s="82" t="s">
        <v>37</v>
      </c>
      <c r="I100" s="53">
        <f>SUM(J100:M100)</f>
        <v>330000</v>
      </c>
      <c r="J100" s="53">
        <v>0</v>
      </c>
      <c r="K100" s="53">
        <v>0</v>
      </c>
      <c r="L100" s="53">
        <v>280500</v>
      </c>
      <c r="M100" s="85">
        <v>49500</v>
      </c>
      <c r="N100" s="41" t="s">
        <v>372</v>
      </c>
      <c r="O100" s="83">
        <v>1</v>
      </c>
      <c r="P100" s="83" t="s">
        <v>324</v>
      </c>
      <c r="Q100" s="83" t="s">
        <v>352</v>
      </c>
      <c r="R100" s="36"/>
    </row>
    <row r="101" spans="2:19" x14ac:dyDescent="0.25">
      <c r="B101" s="553" t="s">
        <v>287</v>
      </c>
      <c r="C101" s="553"/>
      <c r="D101" s="553"/>
      <c r="E101" s="553"/>
      <c r="F101" s="553"/>
      <c r="G101" s="553"/>
      <c r="H101" s="553"/>
      <c r="I101" s="33">
        <f>SUM(J101:M101)</f>
        <v>39287531.759999998</v>
      </c>
      <c r="J101" s="33">
        <f>+J56+J71+J94</f>
        <v>1120026.1000000001</v>
      </c>
      <c r="K101" s="33">
        <f>K47+K56+K71+K94</f>
        <v>0</v>
      </c>
      <c r="L101" s="33">
        <f>L47+L56+L71+L94</f>
        <v>32274375.899999999</v>
      </c>
      <c r="M101" s="125">
        <f>M47+M56+M71+M94</f>
        <v>5893129.7599999998</v>
      </c>
      <c r="N101" s="554"/>
      <c r="O101" s="554"/>
      <c r="P101" s="554"/>
      <c r="Q101" s="554"/>
    </row>
    <row r="102" spans="2:19" ht="25.5" customHeight="1" x14ac:dyDescent="0.25">
      <c r="B102" s="126" t="s">
        <v>377</v>
      </c>
      <c r="C102" s="557" t="s">
        <v>378</v>
      </c>
      <c r="D102" s="557"/>
      <c r="E102" s="557"/>
      <c r="F102" s="557"/>
      <c r="G102" s="557"/>
      <c r="H102" s="557"/>
      <c r="I102" s="557"/>
      <c r="J102" s="557"/>
      <c r="K102" s="557"/>
      <c r="L102" s="557"/>
      <c r="M102" s="557"/>
      <c r="N102" s="557"/>
      <c r="O102" s="557"/>
      <c r="P102" s="557"/>
      <c r="Q102" s="557"/>
    </row>
    <row r="103" spans="2:19" ht="61.5" customHeight="1" x14ac:dyDescent="0.25">
      <c r="B103" s="127" t="s">
        <v>379</v>
      </c>
      <c r="C103" s="530" t="s">
        <v>380</v>
      </c>
      <c r="D103" s="530"/>
      <c r="E103" s="530"/>
      <c r="F103" s="530"/>
      <c r="G103" s="530"/>
      <c r="H103" s="530"/>
      <c r="I103" s="530"/>
      <c r="J103" s="530"/>
      <c r="K103" s="530"/>
      <c r="L103" s="530"/>
      <c r="M103" s="530"/>
      <c r="N103" s="530"/>
      <c r="O103" s="530"/>
      <c r="P103" s="530"/>
      <c r="Q103" s="530"/>
    </row>
    <row r="104" spans="2:19" ht="35.25" customHeight="1" x14ac:dyDescent="0.25">
      <c r="B104" s="127"/>
      <c r="C104" s="530" t="s">
        <v>381</v>
      </c>
      <c r="D104" s="530"/>
      <c r="E104" s="530"/>
      <c r="F104" s="530"/>
      <c r="G104" s="530"/>
      <c r="H104" s="530"/>
      <c r="I104" s="530"/>
      <c r="J104" s="530"/>
      <c r="K104" s="530"/>
      <c r="L104" s="530"/>
      <c r="M104" s="530"/>
      <c r="N104" s="530"/>
      <c r="O104" s="530"/>
      <c r="P104" s="530"/>
      <c r="Q104" s="530"/>
    </row>
    <row r="106" spans="2:19" x14ac:dyDescent="0.25">
      <c r="B106" s="10" t="s">
        <v>294</v>
      </c>
    </row>
    <row r="107" spans="2:19" ht="15" customHeight="1" x14ac:dyDescent="0.25">
      <c r="B107" s="8" t="s">
        <v>3</v>
      </c>
      <c r="C107" s="376" t="s">
        <v>295</v>
      </c>
      <c r="D107" s="376"/>
      <c r="E107" s="376"/>
      <c r="F107" s="335" t="s">
        <v>296</v>
      </c>
      <c r="G107" s="336"/>
      <c r="H107" s="336"/>
      <c r="I107" s="336"/>
      <c r="J107" s="337"/>
      <c r="K107" s="376" t="s">
        <v>297</v>
      </c>
      <c r="L107" s="376"/>
      <c r="M107" s="376"/>
      <c r="N107" s="376"/>
      <c r="O107" s="376"/>
      <c r="P107" s="376"/>
      <c r="Q107" s="376"/>
    </row>
    <row r="108" spans="2:19" s="16" customFormat="1" ht="15" customHeight="1" x14ac:dyDescent="0.2">
      <c r="B108" s="21">
        <v>1</v>
      </c>
      <c r="C108" s="377">
        <v>2</v>
      </c>
      <c r="D108" s="377"/>
      <c r="E108" s="377"/>
      <c r="F108" s="338">
        <v>3</v>
      </c>
      <c r="G108" s="339"/>
      <c r="H108" s="339"/>
      <c r="I108" s="339"/>
      <c r="J108" s="340"/>
      <c r="K108" s="377">
        <v>4</v>
      </c>
      <c r="L108" s="377"/>
      <c r="M108" s="377"/>
      <c r="N108" s="377"/>
      <c r="O108" s="377"/>
      <c r="P108" s="377"/>
      <c r="Q108" s="377"/>
      <c r="S108" s="17"/>
    </row>
    <row r="109" spans="2:19" s="9" customFormat="1" x14ac:dyDescent="0.25">
      <c r="B109" s="11"/>
      <c r="C109" s="322" t="s">
        <v>298</v>
      </c>
      <c r="D109" s="323"/>
      <c r="E109" s="324"/>
      <c r="F109" s="381"/>
      <c r="G109" s="382"/>
      <c r="H109" s="382"/>
      <c r="I109" s="382"/>
      <c r="J109" s="383"/>
      <c r="K109" s="384"/>
      <c r="L109" s="384"/>
      <c r="M109" s="384"/>
      <c r="N109" s="384"/>
      <c r="O109" s="384"/>
      <c r="P109" s="384"/>
      <c r="Q109" s="384"/>
      <c r="S109" s="13"/>
    </row>
    <row r="112" spans="2:19" x14ac:dyDescent="0.25">
      <c r="B112" s="10" t="s">
        <v>299</v>
      </c>
    </row>
    <row r="113" spans="2:19" ht="15" customHeight="1" x14ac:dyDescent="0.25">
      <c r="B113" s="8" t="s">
        <v>3</v>
      </c>
      <c r="C113" s="376" t="s">
        <v>300</v>
      </c>
      <c r="D113" s="376"/>
      <c r="E113" s="376"/>
      <c r="F113" s="376" t="s">
        <v>296</v>
      </c>
      <c r="G113" s="376"/>
      <c r="H113" s="376"/>
      <c r="I113" s="376"/>
      <c r="J113" s="376"/>
      <c r="K113" s="376" t="s">
        <v>301</v>
      </c>
      <c r="L113" s="376"/>
      <c r="M113" s="376"/>
      <c r="N113" s="376"/>
      <c r="O113" s="376"/>
      <c r="P113" s="376"/>
      <c r="Q113" s="376"/>
    </row>
    <row r="114" spans="2:19" s="16" customFormat="1" ht="15" customHeight="1" x14ac:dyDescent="0.2">
      <c r="B114" s="21">
        <v>1</v>
      </c>
      <c r="C114" s="377">
        <v>2</v>
      </c>
      <c r="D114" s="377"/>
      <c r="E114" s="377"/>
      <c r="F114" s="377">
        <v>3</v>
      </c>
      <c r="G114" s="377"/>
      <c r="H114" s="377"/>
      <c r="I114" s="377"/>
      <c r="J114" s="377"/>
      <c r="K114" s="377">
        <v>4</v>
      </c>
      <c r="L114" s="377"/>
      <c r="M114" s="377"/>
      <c r="N114" s="377"/>
      <c r="O114" s="377"/>
      <c r="P114" s="377"/>
      <c r="Q114" s="377"/>
      <c r="S114" s="17"/>
    </row>
    <row r="115" spans="2:19" s="9" customFormat="1" x14ac:dyDescent="0.25">
      <c r="B115" s="11"/>
      <c r="C115" s="322" t="s">
        <v>298</v>
      </c>
      <c r="D115" s="323"/>
      <c r="E115" s="324"/>
      <c r="F115" s="392"/>
      <c r="G115" s="392"/>
      <c r="H115" s="392"/>
      <c r="I115" s="392"/>
      <c r="J115" s="392"/>
      <c r="K115" s="384"/>
      <c r="L115" s="384"/>
      <c r="M115" s="384"/>
      <c r="N115" s="384"/>
      <c r="O115" s="384"/>
      <c r="P115" s="384"/>
      <c r="Q115" s="384"/>
      <c r="S115" s="13"/>
    </row>
    <row r="118" spans="2:19" x14ac:dyDescent="0.25">
      <c r="B118" s="10" t="s">
        <v>302</v>
      </c>
    </row>
    <row r="119" spans="2:19" x14ac:dyDescent="0.25">
      <c r="B119" s="6" t="s">
        <v>3</v>
      </c>
      <c r="C119" s="310" t="s">
        <v>303</v>
      </c>
      <c r="D119" s="310"/>
      <c r="E119" s="310"/>
      <c r="F119" s="393" t="s">
        <v>304</v>
      </c>
      <c r="G119" s="394"/>
      <c r="H119" s="394"/>
      <c r="I119" s="394"/>
      <c r="J119" s="394"/>
      <c r="K119" s="394"/>
      <c r="L119" s="394"/>
      <c r="M119" s="394"/>
      <c r="N119" s="394"/>
      <c r="O119" s="394"/>
      <c r="P119" s="394"/>
      <c r="Q119" s="395"/>
    </row>
    <row r="120" spans="2:19" s="27" customFormat="1" ht="15" customHeight="1" x14ac:dyDescent="0.2">
      <c r="B120" s="26">
        <v>1</v>
      </c>
      <c r="C120" s="396">
        <v>2</v>
      </c>
      <c r="D120" s="396"/>
      <c r="E120" s="396"/>
      <c r="F120" s="397">
        <v>3</v>
      </c>
      <c r="G120" s="398"/>
      <c r="H120" s="398"/>
      <c r="I120" s="398"/>
      <c r="J120" s="398"/>
      <c r="K120" s="398"/>
      <c r="L120" s="398"/>
      <c r="M120" s="398"/>
      <c r="N120" s="398"/>
      <c r="O120" s="398"/>
      <c r="P120" s="398"/>
      <c r="Q120" s="399"/>
      <c r="S120" s="17"/>
    </row>
    <row r="121" spans="2:19" s="9" customFormat="1" ht="62.25" customHeight="1" x14ac:dyDescent="0.25">
      <c r="B121" s="40" t="s">
        <v>15</v>
      </c>
      <c r="C121" s="429" t="s">
        <v>382</v>
      </c>
      <c r="D121" s="429"/>
      <c r="E121" s="429"/>
      <c r="F121" s="511" t="s">
        <v>383</v>
      </c>
      <c r="G121" s="512"/>
      <c r="H121" s="512"/>
      <c r="I121" s="512"/>
      <c r="J121" s="512"/>
      <c r="K121" s="512"/>
      <c r="L121" s="512"/>
      <c r="M121" s="512"/>
      <c r="N121" s="512"/>
      <c r="O121" s="512"/>
      <c r="P121" s="512"/>
      <c r="Q121" s="513"/>
      <c r="S121" s="13"/>
    </row>
    <row r="122" spans="2:19" s="9" customFormat="1" ht="62.25" customHeight="1" x14ac:dyDescent="0.25">
      <c r="B122" s="40" t="s">
        <v>67</v>
      </c>
      <c r="C122" s="559" t="s">
        <v>384</v>
      </c>
      <c r="D122" s="560"/>
      <c r="E122" s="561"/>
      <c r="F122" s="511" t="s">
        <v>385</v>
      </c>
      <c r="G122" s="512"/>
      <c r="H122" s="512"/>
      <c r="I122" s="512"/>
      <c r="J122" s="512"/>
      <c r="K122" s="512"/>
      <c r="L122" s="512"/>
      <c r="M122" s="512"/>
      <c r="N122" s="512"/>
      <c r="O122" s="512"/>
      <c r="P122" s="512"/>
      <c r="Q122" s="513"/>
      <c r="S122" s="13"/>
    </row>
    <row r="123" spans="2:19" s="9" customFormat="1" ht="59.1" customHeight="1" x14ac:dyDescent="0.25">
      <c r="B123" s="40" t="s">
        <v>100</v>
      </c>
      <c r="C123" s="559" t="s">
        <v>386</v>
      </c>
      <c r="D123" s="560"/>
      <c r="E123" s="561"/>
      <c r="F123" s="511" t="s">
        <v>387</v>
      </c>
      <c r="G123" s="512"/>
      <c r="H123" s="512"/>
      <c r="I123" s="512"/>
      <c r="J123" s="512"/>
      <c r="K123" s="512"/>
      <c r="L123" s="512"/>
      <c r="M123" s="512"/>
      <c r="N123" s="512"/>
      <c r="O123" s="512"/>
      <c r="P123" s="512"/>
      <c r="Q123" s="513"/>
      <c r="S123" s="13"/>
    </row>
    <row r="124" spans="2:19" s="9" customFormat="1" ht="60.75" customHeight="1" x14ac:dyDescent="0.25">
      <c r="B124" s="40" t="s">
        <v>162</v>
      </c>
      <c r="C124" s="429" t="s">
        <v>388</v>
      </c>
      <c r="D124" s="429"/>
      <c r="E124" s="429"/>
      <c r="F124" s="511" t="s">
        <v>331</v>
      </c>
      <c r="G124" s="512"/>
      <c r="H124" s="512"/>
      <c r="I124" s="512"/>
      <c r="J124" s="512"/>
      <c r="K124" s="512"/>
      <c r="L124" s="512"/>
      <c r="M124" s="512"/>
      <c r="N124" s="512"/>
      <c r="O124" s="512"/>
      <c r="P124" s="512"/>
      <c r="Q124" s="513"/>
      <c r="S124" s="13"/>
    </row>
    <row r="125" spans="2:19" s="9" customFormat="1" x14ac:dyDescent="0.25">
      <c r="B125" s="20"/>
      <c r="C125" s="18"/>
      <c r="D125" s="18"/>
      <c r="E125" s="18"/>
      <c r="F125" s="18"/>
      <c r="G125" s="18"/>
      <c r="H125" s="18"/>
      <c r="I125" s="19"/>
      <c r="J125" s="23"/>
      <c r="K125" s="23"/>
      <c r="L125" s="23"/>
      <c r="M125" s="23"/>
      <c r="N125" s="19"/>
      <c r="O125" s="19"/>
      <c r="P125" s="19"/>
      <c r="Q125" s="19"/>
      <c r="S125" s="13"/>
    </row>
    <row r="127" spans="2:19" x14ac:dyDescent="0.25">
      <c r="B127" s="10" t="s">
        <v>310</v>
      </c>
    </row>
    <row r="128" spans="2:19" x14ac:dyDescent="0.25">
      <c r="B128" s="8" t="s">
        <v>3</v>
      </c>
      <c r="C128" s="376" t="s">
        <v>311</v>
      </c>
      <c r="D128" s="376"/>
      <c r="E128" s="376"/>
      <c r="F128" s="376"/>
      <c r="G128" s="376"/>
      <c r="H128" s="376"/>
      <c r="I128" s="376"/>
      <c r="J128" s="376"/>
      <c r="K128" s="376"/>
      <c r="L128" s="376"/>
      <c r="M128" s="376"/>
      <c r="N128" s="376"/>
      <c r="O128" s="376"/>
      <c r="P128" s="376"/>
      <c r="Q128" s="376"/>
    </row>
    <row r="129" spans="2:19" s="16" customFormat="1" ht="12" x14ac:dyDescent="0.2">
      <c r="B129" s="26">
        <v>1</v>
      </c>
      <c r="C129" s="377">
        <v>2</v>
      </c>
      <c r="D129" s="377"/>
      <c r="E129" s="377"/>
      <c r="F129" s="377"/>
      <c r="G129" s="377"/>
      <c r="H129" s="377"/>
      <c r="I129" s="377"/>
      <c r="J129" s="377"/>
      <c r="K129" s="377"/>
      <c r="L129" s="377"/>
      <c r="M129" s="377"/>
      <c r="N129" s="377"/>
      <c r="O129" s="377"/>
      <c r="P129" s="377"/>
      <c r="Q129" s="377"/>
      <c r="S129" s="17"/>
    </row>
    <row r="130" spans="2:19" s="9" customFormat="1" ht="61.5" customHeight="1" x14ac:dyDescent="0.25">
      <c r="B130" s="95" t="s">
        <v>15</v>
      </c>
      <c r="C130" s="558" t="s">
        <v>312</v>
      </c>
      <c r="D130" s="558"/>
      <c r="E130" s="558"/>
      <c r="F130" s="558"/>
      <c r="G130" s="558"/>
      <c r="H130" s="558"/>
      <c r="I130" s="558"/>
      <c r="J130" s="558"/>
      <c r="K130" s="558"/>
      <c r="L130" s="558"/>
      <c r="M130" s="558"/>
      <c r="N130" s="558"/>
      <c r="O130" s="558"/>
      <c r="P130" s="558"/>
      <c r="Q130" s="558"/>
      <c r="S130" s="13"/>
    </row>
  </sheetData>
  <mergeCells count="395">
    <mergeCell ref="C103:Q103"/>
    <mergeCell ref="B2:Q2"/>
    <mergeCell ref="B3:Q3"/>
    <mergeCell ref="B5:Q5"/>
    <mergeCell ref="B6:Q6"/>
    <mergeCell ref="B9:B10"/>
    <mergeCell ref="C9:D10"/>
    <mergeCell ref="E9:J10"/>
    <mergeCell ref="K9:M10"/>
    <mergeCell ref="N9:Q9"/>
    <mergeCell ref="O10:Q10"/>
    <mergeCell ref="J21:M21"/>
    <mergeCell ref="B22:I22"/>
    <mergeCell ref="C11:D11"/>
    <mergeCell ref="E11:J11"/>
    <mergeCell ref="K11:M11"/>
    <mergeCell ref="O11:Q11"/>
    <mergeCell ref="C12:D12"/>
    <mergeCell ref="E12:J12"/>
    <mergeCell ref="K12:M12"/>
    <mergeCell ref="J22:M22"/>
    <mergeCell ref="O12:Q12"/>
    <mergeCell ref="O13:Q13"/>
    <mergeCell ref="O14:Q14"/>
    <mergeCell ref="P43:P45"/>
    <mergeCell ref="Q43:Q45"/>
    <mergeCell ref="I44:I45"/>
    <mergeCell ref="J44:L44"/>
    <mergeCell ref="M44:M45"/>
    <mergeCell ref="N44:N45"/>
    <mergeCell ref="O44:O45"/>
    <mergeCell ref="B19:Q19"/>
    <mergeCell ref="B20:I20"/>
    <mergeCell ref="J20:M20"/>
    <mergeCell ref="B21:I21"/>
    <mergeCell ref="B43:B45"/>
    <mergeCell ref="C43:C45"/>
    <mergeCell ref="D43:D45"/>
    <mergeCell ref="E43:E45"/>
    <mergeCell ref="F43:F45"/>
    <mergeCell ref="G43:G45"/>
    <mergeCell ref="H43:H45"/>
    <mergeCell ref="I43:M43"/>
    <mergeCell ref="N43:O43"/>
    <mergeCell ref="B23:I23"/>
    <mergeCell ref="J23:M23"/>
    <mergeCell ref="B24:I24"/>
    <mergeCell ref="J24:M24"/>
    <mergeCell ref="C13:D13"/>
    <mergeCell ref="E13:J13"/>
    <mergeCell ref="K13:M13"/>
    <mergeCell ref="C17:Q17"/>
    <mergeCell ref="C15:D15"/>
    <mergeCell ref="E15:J15"/>
    <mergeCell ref="K15:M15"/>
    <mergeCell ref="C16:D16"/>
    <mergeCell ref="E16:J16"/>
    <mergeCell ref="K16:M16"/>
    <mergeCell ref="C14:D14"/>
    <mergeCell ref="E14:J14"/>
    <mergeCell ref="K14:M14"/>
    <mergeCell ref="O15:Q15"/>
    <mergeCell ref="O16:Q16"/>
    <mergeCell ref="H47:H48"/>
    <mergeCell ref="I47:I48"/>
    <mergeCell ref="J47:J48"/>
    <mergeCell ref="K47:K48"/>
    <mergeCell ref="L47:L48"/>
    <mergeCell ref="M47:M48"/>
    <mergeCell ref="B47:B48"/>
    <mergeCell ref="C47:C48"/>
    <mergeCell ref="D47:D48"/>
    <mergeCell ref="E47:E48"/>
    <mergeCell ref="F47:F48"/>
    <mergeCell ref="G47:G48"/>
    <mergeCell ref="G60:G61"/>
    <mergeCell ref="H60:H61"/>
    <mergeCell ref="I60:I61"/>
    <mergeCell ref="J60:J61"/>
    <mergeCell ref="G56:G58"/>
    <mergeCell ref="B50:B51"/>
    <mergeCell ref="C50:C51"/>
    <mergeCell ref="D50:D51"/>
    <mergeCell ref="E50:E51"/>
    <mergeCell ref="F50:F51"/>
    <mergeCell ref="G50:G51"/>
    <mergeCell ref="H50:H51"/>
    <mergeCell ref="I50:I51"/>
    <mergeCell ref="B56:B58"/>
    <mergeCell ref="E56:E58"/>
    <mergeCell ref="F56:F58"/>
    <mergeCell ref="B60:B61"/>
    <mergeCell ref="C60:C61"/>
    <mergeCell ref="D60:D61"/>
    <mergeCell ref="E60:E61"/>
    <mergeCell ref="F60:F61"/>
    <mergeCell ref="P52:P53"/>
    <mergeCell ref="Q50:Q51"/>
    <mergeCell ref="L56:L58"/>
    <mergeCell ref="M56:M58"/>
    <mergeCell ref="P56:P58"/>
    <mergeCell ref="Q56:Q58"/>
    <mergeCell ref="K60:K61"/>
    <mergeCell ref="L60:L61"/>
    <mergeCell ref="M60:M61"/>
    <mergeCell ref="P60:P61"/>
    <mergeCell ref="Q60:Q61"/>
    <mergeCell ref="C129:Q129"/>
    <mergeCell ref="C130:Q130"/>
    <mergeCell ref="C120:E120"/>
    <mergeCell ref="F120:Q120"/>
    <mergeCell ref="C121:E121"/>
    <mergeCell ref="F121:Q121"/>
    <mergeCell ref="C119:E119"/>
    <mergeCell ref="F119:Q119"/>
    <mergeCell ref="C128:Q128"/>
    <mergeCell ref="C124:E124"/>
    <mergeCell ref="F124:Q124"/>
    <mergeCell ref="C122:E122"/>
    <mergeCell ref="C123:E123"/>
    <mergeCell ref="F122:Q122"/>
    <mergeCell ref="F123:Q123"/>
    <mergeCell ref="C108:E108"/>
    <mergeCell ref="F108:J108"/>
    <mergeCell ref="K108:Q108"/>
    <mergeCell ref="C107:E107"/>
    <mergeCell ref="F107:J107"/>
    <mergeCell ref="K107:Q107"/>
    <mergeCell ref="C104:Q104"/>
    <mergeCell ref="P50:P51"/>
    <mergeCell ref="I52:I53"/>
    <mergeCell ref="J52:J53"/>
    <mergeCell ref="K52:K53"/>
    <mergeCell ref="L52:L53"/>
    <mergeCell ref="M52:M53"/>
    <mergeCell ref="J50:J51"/>
    <mergeCell ref="K50:K51"/>
    <mergeCell ref="L50:L51"/>
    <mergeCell ref="M50:M51"/>
    <mergeCell ref="H56:H58"/>
    <mergeCell ref="I56:I58"/>
    <mergeCell ref="J56:J58"/>
    <mergeCell ref="K56:K58"/>
    <mergeCell ref="K62:K63"/>
    <mergeCell ref="C56:C58"/>
    <mergeCell ref="D56:D58"/>
    <mergeCell ref="P47:P48"/>
    <mergeCell ref="Q47:Q48"/>
    <mergeCell ref="Q52:Q53"/>
    <mergeCell ref="B54:B55"/>
    <mergeCell ref="C54:C55"/>
    <mergeCell ref="D54:D55"/>
    <mergeCell ref="E54:E55"/>
    <mergeCell ref="F54:F55"/>
    <mergeCell ref="G54:G55"/>
    <mergeCell ref="H54:H55"/>
    <mergeCell ref="I54:I55"/>
    <mergeCell ref="J54:J55"/>
    <mergeCell ref="K54:K55"/>
    <mergeCell ref="L54:L55"/>
    <mergeCell ref="M54:M55"/>
    <mergeCell ref="P54:P55"/>
    <mergeCell ref="Q54:Q55"/>
    <mergeCell ref="B52:B53"/>
    <mergeCell ref="C52:C53"/>
    <mergeCell ref="D52:D53"/>
    <mergeCell ref="E52:E53"/>
    <mergeCell ref="F52:F53"/>
    <mergeCell ref="G52:G53"/>
    <mergeCell ref="H52:H53"/>
    <mergeCell ref="B62:B63"/>
    <mergeCell ref="C62:C63"/>
    <mergeCell ref="D62:D63"/>
    <mergeCell ref="E62:E63"/>
    <mergeCell ref="F62:F63"/>
    <mergeCell ref="G62:G63"/>
    <mergeCell ref="H62:H63"/>
    <mergeCell ref="I62:I63"/>
    <mergeCell ref="J62:J63"/>
    <mergeCell ref="B64:B65"/>
    <mergeCell ref="C64:C65"/>
    <mergeCell ref="D64:D65"/>
    <mergeCell ref="E64:E65"/>
    <mergeCell ref="F64:F65"/>
    <mergeCell ref="G64:G65"/>
    <mergeCell ref="H64:H65"/>
    <mergeCell ref="I64:I65"/>
    <mergeCell ref="J64:J65"/>
    <mergeCell ref="K66:K67"/>
    <mergeCell ref="L62:L63"/>
    <mergeCell ref="M62:M63"/>
    <mergeCell ref="P62:P63"/>
    <mergeCell ref="Q62:Q63"/>
    <mergeCell ref="K64:K65"/>
    <mergeCell ref="L64:L65"/>
    <mergeCell ref="M64:M65"/>
    <mergeCell ref="P64:P65"/>
    <mergeCell ref="Q64:Q65"/>
    <mergeCell ref="L66:L67"/>
    <mergeCell ref="M66:M67"/>
    <mergeCell ref="P66:P67"/>
    <mergeCell ref="Q66:Q67"/>
    <mergeCell ref="B66:B67"/>
    <mergeCell ref="C66:C67"/>
    <mergeCell ref="D66:D67"/>
    <mergeCell ref="E66:E67"/>
    <mergeCell ref="F66:F67"/>
    <mergeCell ref="G66:G67"/>
    <mergeCell ref="H66:H67"/>
    <mergeCell ref="I66:I67"/>
    <mergeCell ref="J66:J67"/>
    <mergeCell ref="B69:B70"/>
    <mergeCell ref="C69:C70"/>
    <mergeCell ref="D69:D70"/>
    <mergeCell ref="E69:E70"/>
    <mergeCell ref="F69:F70"/>
    <mergeCell ref="G69:G70"/>
    <mergeCell ref="H69:H70"/>
    <mergeCell ref="I69:I70"/>
    <mergeCell ref="J69:J70"/>
    <mergeCell ref="K69:K70"/>
    <mergeCell ref="L69:L70"/>
    <mergeCell ref="M69:M70"/>
    <mergeCell ref="P69:P70"/>
    <mergeCell ref="Q69:Q70"/>
    <mergeCell ref="C102:Q102"/>
    <mergeCell ref="B71:B75"/>
    <mergeCell ref="C71:C75"/>
    <mergeCell ref="D71:D75"/>
    <mergeCell ref="E71:E75"/>
    <mergeCell ref="F71:F75"/>
    <mergeCell ref="G71:G75"/>
    <mergeCell ref="H71:H75"/>
    <mergeCell ref="I71:I75"/>
    <mergeCell ref="J71:J75"/>
    <mergeCell ref="K71:K75"/>
    <mergeCell ref="L71:L75"/>
    <mergeCell ref="M71:M75"/>
    <mergeCell ref="P71:P75"/>
    <mergeCell ref="Q71:Q75"/>
    <mergeCell ref="B77:B79"/>
    <mergeCell ref="C77:C79"/>
    <mergeCell ref="D77:D79"/>
    <mergeCell ref="E77:E79"/>
    <mergeCell ref="Q77:Q79"/>
    <mergeCell ref="B80:B82"/>
    <mergeCell ref="C80:C82"/>
    <mergeCell ref="D80:D82"/>
    <mergeCell ref="E80:E82"/>
    <mergeCell ref="F80:F82"/>
    <mergeCell ref="G80:G82"/>
    <mergeCell ref="H80:H82"/>
    <mergeCell ref="I80:I82"/>
    <mergeCell ref="J80:J82"/>
    <mergeCell ref="K80:K82"/>
    <mergeCell ref="L80:L82"/>
    <mergeCell ref="M80:M82"/>
    <mergeCell ref="P80:P82"/>
    <mergeCell ref="Q80:Q82"/>
    <mergeCell ref="F77:F79"/>
    <mergeCell ref="G77:G79"/>
    <mergeCell ref="H77:H79"/>
    <mergeCell ref="I77:I79"/>
    <mergeCell ref="J77:J79"/>
    <mergeCell ref="K77:K79"/>
    <mergeCell ref="L77:L79"/>
    <mergeCell ref="M77:M79"/>
    <mergeCell ref="P77:P79"/>
    <mergeCell ref="B83:B85"/>
    <mergeCell ref="C83:C85"/>
    <mergeCell ref="D83:D85"/>
    <mergeCell ref="E83:E85"/>
    <mergeCell ref="F83:F85"/>
    <mergeCell ref="G83:G85"/>
    <mergeCell ref="H83:H85"/>
    <mergeCell ref="I83:I85"/>
    <mergeCell ref="J83:J85"/>
    <mergeCell ref="L89:L91"/>
    <mergeCell ref="M89:M91"/>
    <mergeCell ref="P89:P91"/>
    <mergeCell ref="Q89:Q91"/>
    <mergeCell ref="B86:B88"/>
    <mergeCell ref="C86:C88"/>
    <mergeCell ref="D86:D88"/>
    <mergeCell ref="E86:E88"/>
    <mergeCell ref="F86:F88"/>
    <mergeCell ref="G86:G88"/>
    <mergeCell ref="H86:H88"/>
    <mergeCell ref="I86:I88"/>
    <mergeCell ref="J86:J88"/>
    <mergeCell ref="K83:K85"/>
    <mergeCell ref="L83:L85"/>
    <mergeCell ref="M83:M85"/>
    <mergeCell ref="P83:P85"/>
    <mergeCell ref="Q83:Q85"/>
    <mergeCell ref="K86:K88"/>
    <mergeCell ref="L86:L88"/>
    <mergeCell ref="M86:M88"/>
    <mergeCell ref="P86:P88"/>
    <mergeCell ref="Q86:Q88"/>
    <mergeCell ref="K92:K93"/>
    <mergeCell ref="L92:L93"/>
    <mergeCell ref="M92:M93"/>
    <mergeCell ref="P92:P93"/>
    <mergeCell ref="Q92:Q93"/>
    <mergeCell ref="B89:B91"/>
    <mergeCell ref="C89:C91"/>
    <mergeCell ref="D89:D91"/>
    <mergeCell ref="E89:E91"/>
    <mergeCell ref="F89:F91"/>
    <mergeCell ref="B92:B93"/>
    <mergeCell ref="C92:C93"/>
    <mergeCell ref="D92:D93"/>
    <mergeCell ref="E92:E93"/>
    <mergeCell ref="F92:F93"/>
    <mergeCell ref="G92:G93"/>
    <mergeCell ref="H92:H93"/>
    <mergeCell ref="I92:I93"/>
    <mergeCell ref="J92:J93"/>
    <mergeCell ref="G89:G91"/>
    <mergeCell ref="H89:H91"/>
    <mergeCell ref="I89:I91"/>
    <mergeCell ref="J89:J91"/>
    <mergeCell ref="K89:K91"/>
    <mergeCell ref="B94:B96"/>
    <mergeCell ref="C94:C96"/>
    <mergeCell ref="D94:D96"/>
    <mergeCell ref="E94:E96"/>
    <mergeCell ref="F94:F96"/>
    <mergeCell ref="G94:G96"/>
    <mergeCell ref="H94:H96"/>
    <mergeCell ref="I94:I96"/>
    <mergeCell ref="J94:J96"/>
    <mergeCell ref="B98:B99"/>
    <mergeCell ref="C98:C99"/>
    <mergeCell ref="D98:D99"/>
    <mergeCell ref="E98:E99"/>
    <mergeCell ref="F98:F99"/>
    <mergeCell ref="G98:G99"/>
    <mergeCell ref="H98:H99"/>
    <mergeCell ref="I98:I99"/>
    <mergeCell ref="J98:J99"/>
    <mergeCell ref="C114:E114"/>
    <mergeCell ref="F114:J114"/>
    <mergeCell ref="K114:Q114"/>
    <mergeCell ref="C115:E115"/>
    <mergeCell ref="F115:J115"/>
    <mergeCell ref="K115:Q115"/>
    <mergeCell ref="C109:E109"/>
    <mergeCell ref="K94:K96"/>
    <mergeCell ref="L94:L96"/>
    <mergeCell ref="M94:M96"/>
    <mergeCell ref="P94:P96"/>
    <mergeCell ref="Q94:Q96"/>
    <mergeCell ref="K98:K99"/>
    <mergeCell ref="L98:L99"/>
    <mergeCell ref="M98:M99"/>
    <mergeCell ref="P98:P99"/>
    <mergeCell ref="Q98:Q99"/>
    <mergeCell ref="F109:J109"/>
    <mergeCell ref="K109:Q109"/>
    <mergeCell ref="C113:E113"/>
    <mergeCell ref="F113:J113"/>
    <mergeCell ref="K113:Q113"/>
    <mergeCell ref="B101:H101"/>
    <mergeCell ref="N101:Q101"/>
    <mergeCell ref="B25:I25"/>
    <mergeCell ref="J25:M25"/>
    <mergeCell ref="J26:M26"/>
    <mergeCell ref="B27:I27"/>
    <mergeCell ref="J27:M27"/>
    <mergeCell ref="B28:I28"/>
    <mergeCell ref="J28:M28"/>
    <mergeCell ref="B29:I29"/>
    <mergeCell ref="J29:M29"/>
    <mergeCell ref="B30:I30"/>
    <mergeCell ref="J30:M30"/>
    <mergeCell ref="B31:I31"/>
    <mergeCell ref="J31:M31"/>
    <mergeCell ref="B32:I32"/>
    <mergeCell ref="J32:M32"/>
    <mergeCell ref="B38:I38"/>
    <mergeCell ref="J38:M38"/>
    <mergeCell ref="B39:I39"/>
    <mergeCell ref="J39:M39"/>
    <mergeCell ref="B33:I33"/>
    <mergeCell ref="J33:M33"/>
    <mergeCell ref="B34:I34"/>
    <mergeCell ref="J34:M34"/>
    <mergeCell ref="B35:I35"/>
    <mergeCell ref="J35:M35"/>
    <mergeCell ref="B36:I36"/>
    <mergeCell ref="J36:M36"/>
    <mergeCell ref="B37:I37"/>
    <mergeCell ref="J37:M37"/>
  </mergeCell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2:S93"/>
  <sheetViews>
    <sheetView tabSelected="1" topLeftCell="A52" zoomScale="80" zoomScaleNormal="80" workbookViewId="0">
      <selection activeCell="B56" sqref="B56:B57"/>
    </sheetView>
  </sheetViews>
  <sheetFormatPr defaultRowHeight="15" x14ac:dyDescent="0.25"/>
  <cols>
    <col min="1" max="1" width="3.5703125" customWidth="1"/>
    <col min="2" max="2" width="15.5703125" style="2" customWidth="1"/>
    <col min="3" max="3" width="9.5703125" style="1" customWidth="1"/>
    <col min="4" max="4" width="14.5703125" style="1" customWidth="1"/>
    <col min="5" max="5" width="13.7109375" style="1" customWidth="1"/>
    <col min="6" max="6" width="10.5703125" style="1" customWidth="1"/>
    <col min="7" max="7" width="11" style="1" customWidth="1"/>
    <col min="8" max="8" width="10.5703125" style="1" customWidth="1"/>
    <col min="9" max="9" width="11.5703125" style="4" customWidth="1"/>
    <col min="10" max="10" width="9.28515625" style="4"/>
    <col min="11" max="11" width="11.5703125" style="4" customWidth="1"/>
    <col min="12" max="12" width="11.28515625" style="4" customWidth="1"/>
    <col min="13" max="13" width="10.42578125" style="4" customWidth="1"/>
    <col min="14" max="14" width="46.7109375" style="1" customWidth="1"/>
    <col min="15" max="15" width="10.5703125" style="3" customWidth="1"/>
    <col min="16" max="16" width="12.5703125" style="1" customWidth="1"/>
    <col min="17" max="17" width="13.28515625" style="1" customWidth="1"/>
    <col min="18" max="18" width="11.7109375" bestFit="1" customWidth="1"/>
    <col min="19" max="19" width="9.28515625" style="12"/>
    <col min="20" max="20" width="17.28515625" customWidth="1"/>
  </cols>
  <sheetData>
    <row r="2" spans="2:19" x14ac:dyDescent="0.25">
      <c r="B2" s="308" t="s">
        <v>185</v>
      </c>
      <c r="C2" s="308"/>
      <c r="D2" s="308"/>
      <c r="E2" s="308"/>
      <c r="F2" s="308"/>
      <c r="G2" s="308"/>
      <c r="H2" s="308"/>
      <c r="I2" s="308"/>
      <c r="J2" s="308"/>
      <c r="K2" s="308"/>
      <c r="L2" s="308"/>
      <c r="M2" s="308"/>
      <c r="N2" s="308"/>
      <c r="O2" s="308"/>
      <c r="P2" s="308"/>
      <c r="Q2" s="308"/>
    </row>
    <row r="3" spans="2:19" x14ac:dyDescent="0.25">
      <c r="B3" s="308" t="s">
        <v>186</v>
      </c>
      <c r="C3" s="308"/>
      <c r="D3" s="308"/>
      <c r="E3" s="308"/>
      <c r="F3" s="308"/>
      <c r="G3" s="308"/>
      <c r="H3" s="308"/>
      <c r="I3" s="308"/>
      <c r="J3" s="308"/>
      <c r="K3" s="308"/>
      <c r="L3" s="308"/>
      <c r="M3" s="308"/>
      <c r="N3" s="308"/>
      <c r="O3" s="308"/>
      <c r="P3" s="308"/>
      <c r="Q3" s="308"/>
    </row>
    <row r="5" spans="2:19" x14ac:dyDescent="0.25">
      <c r="B5" s="308" t="s">
        <v>389</v>
      </c>
      <c r="C5" s="308"/>
      <c r="D5" s="308"/>
      <c r="E5" s="308"/>
      <c r="F5" s="308"/>
      <c r="G5" s="308"/>
      <c r="H5" s="308"/>
      <c r="I5" s="308"/>
      <c r="J5" s="308"/>
      <c r="K5" s="308"/>
      <c r="L5" s="308"/>
      <c r="M5" s="308"/>
      <c r="N5" s="308"/>
      <c r="O5" s="308"/>
      <c r="P5" s="308"/>
      <c r="Q5" s="308"/>
    </row>
    <row r="6" spans="2:19" x14ac:dyDescent="0.25">
      <c r="B6" s="308" t="s">
        <v>390</v>
      </c>
      <c r="C6" s="308"/>
      <c r="D6" s="308"/>
      <c r="E6" s="308"/>
      <c r="F6" s="308"/>
      <c r="G6" s="308"/>
      <c r="H6" s="308"/>
      <c r="I6" s="308"/>
      <c r="J6" s="308"/>
      <c r="K6" s="308"/>
      <c r="L6" s="308"/>
      <c r="M6" s="308"/>
      <c r="N6" s="308"/>
      <c r="O6" s="308"/>
      <c r="P6" s="308"/>
      <c r="Q6" s="308"/>
    </row>
    <row r="8" spans="2:19" ht="15" customHeight="1" x14ac:dyDescent="0.25">
      <c r="B8" s="7" t="s">
        <v>189</v>
      </c>
      <c r="I8" s="1"/>
      <c r="J8" s="1"/>
      <c r="K8" s="1"/>
      <c r="L8" s="1"/>
      <c r="M8" s="1"/>
      <c r="O8" s="1"/>
    </row>
    <row r="9" spans="2:19" ht="15" customHeight="1" x14ac:dyDescent="0.25">
      <c r="B9" s="310" t="s">
        <v>3</v>
      </c>
      <c r="C9" s="310" t="s">
        <v>190</v>
      </c>
      <c r="D9" s="310"/>
      <c r="E9" s="311" t="s">
        <v>191</v>
      </c>
      <c r="F9" s="311"/>
      <c r="G9" s="311"/>
      <c r="H9" s="311"/>
      <c r="I9" s="311"/>
      <c r="J9" s="311"/>
      <c r="K9" s="312" t="s">
        <v>669</v>
      </c>
      <c r="L9" s="312"/>
      <c r="M9" s="312"/>
      <c r="N9" s="311" t="s">
        <v>193</v>
      </c>
      <c r="O9" s="311"/>
      <c r="P9" s="311"/>
      <c r="Q9" s="311"/>
    </row>
    <row r="10" spans="2:19" x14ac:dyDescent="0.25">
      <c r="B10" s="310"/>
      <c r="C10" s="310"/>
      <c r="D10" s="310"/>
      <c r="E10" s="311"/>
      <c r="F10" s="311"/>
      <c r="G10" s="311"/>
      <c r="H10" s="311"/>
      <c r="I10" s="311"/>
      <c r="J10" s="311"/>
      <c r="K10" s="312"/>
      <c r="L10" s="312"/>
      <c r="M10" s="312"/>
      <c r="N10" s="6" t="s">
        <v>194</v>
      </c>
      <c r="O10" s="311" t="s">
        <v>195</v>
      </c>
      <c r="P10" s="311"/>
      <c r="Q10" s="311"/>
    </row>
    <row r="11" spans="2:19" s="16" customFormat="1" ht="12" x14ac:dyDescent="0.2">
      <c r="B11" s="29">
        <v>1</v>
      </c>
      <c r="C11" s="301">
        <v>2</v>
      </c>
      <c r="D11" s="301"/>
      <c r="E11" s="302">
        <v>3</v>
      </c>
      <c r="F11" s="302"/>
      <c r="G11" s="302"/>
      <c r="H11" s="302"/>
      <c r="I11" s="302"/>
      <c r="J11" s="302"/>
      <c r="K11" s="303">
        <v>4</v>
      </c>
      <c r="L11" s="303"/>
      <c r="M11" s="303"/>
      <c r="N11" s="15">
        <v>5</v>
      </c>
      <c r="O11" s="302">
        <v>6</v>
      </c>
      <c r="P11" s="302"/>
      <c r="Q11" s="302"/>
      <c r="S11" s="17"/>
    </row>
    <row r="12" spans="2:19" ht="29.25" customHeight="1" x14ac:dyDescent="0.25">
      <c r="B12" s="25" t="s">
        <v>196</v>
      </c>
      <c r="C12" s="304" t="s">
        <v>391</v>
      </c>
      <c r="D12" s="305"/>
      <c r="E12" s="306" t="s">
        <v>60</v>
      </c>
      <c r="F12" s="306"/>
      <c r="G12" s="306"/>
      <c r="H12" s="306"/>
      <c r="I12" s="306"/>
      <c r="J12" s="306"/>
      <c r="K12" s="588" t="s">
        <v>670</v>
      </c>
      <c r="L12" s="307"/>
      <c r="M12" s="307"/>
      <c r="N12" s="40">
        <v>0</v>
      </c>
      <c r="O12" s="539">
        <f>O43</f>
        <v>218</v>
      </c>
      <c r="P12" s="540"/>
      <c r="Q12" s="541"/>
    </row>
    <row r="13" spans="2:19" ht="29.25" customHeight="1" x14ac:dyDescent="0.25">
      <c r="B13" s="289" t="s">
        <v>409</v>
      </c>
      <c r="C13" s="330" t="s">
        <v>676</v>
      </c>
      <c r="D13" s="332"/>
      <c r="E13" s="590" t="s">
        <v>673</v>
      </c>
      <c r="F13" s="590"/>
      <c r="G13" s="590"/>
      <c r="H13" s="590"/>
      <c r="I13" s="590"/>
      <c r="J13" s="590"/>
      <c r="K13" s="591" t="s">
        <v>685</v>
      </c>
      <c r="L13" s="592"/>
      <c r="M13" s="592"/>
      <c r="N13" s="290" t="s">
        <v>37</v>
      </c>
      <c r="O13" s="593">
        <f>+O56</f>
        <v>56</v>
      </c>
      <c r="P13" s="594"/>
      <c r="Q13" s="595"/>
    </row>
    <row r="15" spans="2:19" x14ac:dyDescent="0.25">
      <c r="B15" s="333" t="s">
        <v>203</v>
      </c>
      <c r="C15" s="333"/>
      <c r="D15" s="333"/>
      <c r="E15" s="333"/>
      <c r="F15" s="333"/>
      <c r="G15" s="333"/>
      <c r="H15" s="333"/>
      <c r="I15" s="333"/>
      <c r="J15" s="333"/>
      <c r="K15" s="333"/>
      <c r="L15" s="333"/>
      <c r="M15" s="333"/>
      <c r="N15" s="334"/>
      <c r="O15" s="334"/>
      <c r="P15" s="334"/>
      <c r="Q15" s="334"/>
    </row>
    <row r="16" spans="2:19" x14ac:dyDescent="0.25">
      <c r="B16" s="335" t="s">
        <v>204</v>
      </c>
      <c r="C16" s="336"/>
      <c r="D16" s="336"/>
      <c r="E16" s="336"/>
      <c r="F16" s="336"/>
      <c r="G16" s="336"/>
      <c r="H16" s="336"/>
      <c r="I16" s="337"/>
      <c r="J16" s="335" t="s">
        <v>205</v>
      </c>
      <c r="K16" s="336"/>
      <c r="L16" s="336"/>
      <c r="M16" s="337"/>
      <c r="N16" s="59"/>
      <c r="O16" s="10"/>
      <c r="P16" s="10"/>
      <c r="Q16" s="10"/>
    </row>
    <row r="17" spans="2:19" s="16" customFormat="1" ht="14.25" customHeight="1" x14ac:dyDescent="0.2">
      <c r="B17" s="338">
        <v>1</v>
      </c>
      <c r="C17" s="339"/>
      <c r="D17" s="339"/>
      <c r="E17" s="339"/>
      <c r="F17" s="339"/>
      <c r="G17" s="339"/>
      <c r="H17" s="339"/>
      <c r="I17" s="339"/>
      <c r="J17" s="338">
        <v>2</v>
      </c>
      <c r="K17" s="339"/>
      <c r="L17" s="339"/>
      <c r="M17" s="340"/>
      <c r="N17" s="60"/>
      <c r="O17" s="64"/>
      <c r="P17" s="64"/>
      <c r="Q17" s="64"/>
      <c r="S17" s="17"/>
    </row>
    <row r="18" spans="2:19" x14ac:dyDescent="0.25">
      <c r="B18" s="316" t="s">
        <v>206</v>
      </c>
      <c r="C18" s="317"/>
      <c r="D18" s="317"/>
      <c r="E18" s="317"/>
      <c r="F18" s="317"/>
      <c r="G18" s="317"/>
      <c r="H18" s="317"/>
      <c r="I18" s="318"/>
      <c r="J18" s="319">
        <f>+J19+J22+J25</f>
        <v>14368508.699999999</v>
      </c>
      <c r="K18" s="586"/>
      <c r="L18" s="586"/>
      <c r="M18" s="587"/>
      <c r="N18" s="55"/>
    </row>
    <row r="19" spans="2:19" x14ac:dyDescent="0.25">
      <c r="B19" s="316" t="s">
        <v>207</v>
      </c>
      <c r="C19" s="317"/>
      <c r="D19" s="317"/>
      <c r="E19" s="317"/>
      <c r="F19" s="317"/>
      <c r="G19" s="317"/>
      <c r="H19" s="317"/>
      <c r="I19" s="318"/>
      <c r="J19" s="319">
        <f>+J20</f>
        <v>0</v>
      </c>
      <c r="K19" s="344"/>
      <c r="L19" s="344"/>
      <c r="M19" s="345"/>
      <c r="N19" s="57"/>
      <c r="O19" s="61"/>
      <c r="P19" s="61"/>
      <c r="Q19" s="61"/>
    </row>
    <row r="20" spans="2:19" x14ac:dyDescent="0.25">
      <c r="B20" s="322" t="s">
        <v>208</v>
      </c>
      <c r="C20" s="323"/>
      <c r="D20" s="323"/>
      <c r="E20" s="323"/>
      <c r="F20" s="323"/>
      <c r="G20" s="323"/>
      <c r="H20" s="323"/>
      <c r="I20" s="324"/>
      <c r="J20" s="578">
        <f>+J67</f>
        <v>0</v>
      </c>
      <c r="K20" s="579"/>
      <c r="L20" s="579"/>
      <c r="M20" s="580"/>
      <c r="N20" s="57"/>
      <c r="O20" s="61"/>
      <c r="P20" s="61"/>
      <c r="Q20" s="61"/>
    </row>
    <row r="21" spans="2:19" x14ac:dyDescent="0.25">
      <c r="B21" s="328" t="s">
        <v>209</v>
      </c>
      <c r="C21" s="329"/>
      <c r="D21" s="329"/>
      <c r="E21" s="329"/>
      <c r="F21" s="329"/>
      <c r="G21" s="329"/>
      <c r="H21" s="329"/>
      <c r="I21" s="329"/>
      <c r="J21" s="330"/>
      <c r="K21" s="331"/>
      <c r="L21" s="331"/>
      <c r="M21" s="332"/>
      <c r="N21" s="56"/>
      <c r="O21" s="63"/>
      <c r="P21" s="63"/>
      <c r="Q21" s="63"/>
    </row>
    <row r="22" spans="2:19" x14ac:dyDescent="0.25">
      <c r="B22" s="54" t="s">
        <v>210</v>
      </c>
      <c r="C22" s="54"/>
      <c r="D22" s="54"/>
      <c r="E22" s="54"/>
      <c r="F22" s="54"/>
      <c r="G22" s="54"/>
      <c r="H22" s="54"/>
      <c r="I22" s="54"/>
      <c r="J22" s="319">
        <f>+J23</f>
        <v>0</v>
      </c>
      <c r="K22" s="344"/>
      <c r="L22" s="344"/>
      <c r="M22" s="345"/>
      <c r="N22" s="57"/>
      <c r="O22" s="61"/>
      <c r="P22" s="61"/>
      <c r="Q22" s="61"/>
    </row>
    <row r="23" spans="2:19" x14ac:dyDescent="0.25">
      <c r="B23" s="328" t="s">
        <v>211</v>
      </c>
      <c r="C23" s="329"/>
      <c r="D23" s="329"/>
      <c r="E23" s="329"/>
      <c r="F23" s="329"/>
      <c r="G23" s="329"/>
      <c r="H23" s="329"/>
      <c r="I23" s="341"/>
      <c r="J23" s="581">
        <f>+K67</f>
        <v>0</v>
      </c>
      <c r="K23" s="579"/>
      <c r="L23" s="579"/>
      <c r="M23" s="580"/>
      <c r="N23" s="58"/>
      <c r="O23" s="65"/>
      <c r="P23" s="65"/>
      <c r="Q23" s="65"/>
      <c r="R23" s="148"/>
    </row>
    <row r="24" spans="2:19" x14ac:dyDescent="0.25">
      <c r="B24" s="328" t="s">
        <v>212</v>
      </c>
      <c r="C24" s="329"/>
      <c r="D24" s="329"/>
      <c r="E24" s="329"/>
      <c r="F24" s="329"/>
      <c r="G24" s="329"/>
      <c r="H24" s="329"/>
      <c r="I24" s="329"/>
      <c r="J24" s="330"/>
      <c r="K24" s="331"/>
      <c r="L24" s="331"/>
      <c r="M24" s="332"/>
      <c r="N24" s="56"/>
      <c r="O24" s="63"/>
      <c r="P24" s="63"/>
      <c r="Q24" s="63"/>
      <c r="R24" s="148"/>
    </row>
    <row r="25" spans="2:19" x14ac:dyDescent="0.25">
      <c r="B25" s="316" t="s">
        <v>213</v>
      </c>
      <c r="C25" s="347"/>
      <c r="D25" s="347"/>
      <c r="E25" s="347"/>
      <c r="F25" s="347"/>
      <c r="G25" s="347"/>
      <c r="H25" s="347"/>
      <c r="I25" s="348"/>
      <c r="J25" s="319">
        <f>J26</f>
        <v>14368508.699999999</v>
      </c>
      <c r="K25" s="320"/>
      <c r="L25" s="320"/>
      <c r="M25" s="321"/>
      <c r="N25" s="57"/>
      <c r="O25" s="62"/>
      <c r="P25" s="62"/>
      <c r="Q25" s="62"/>
    </row>
    <row r="26" spans="2:19" x14ac:dyDescent="0.25">
      <c r="B26" s="328" t="s">
        <v>214</v>
      </c>
      <c r="C26" s="329"/>
      <c r="D26" s="329"/>
      <c r="E26" s="329"/>
      <c r="F26" s="329"/>
      <c r="G26" s="329"/>
      <c r="H26" s="329"/>
      <c r="I26" s="341"/>
      <c r="J26" s="574">
        <f>+L67</f>
        <v>14368508.699999999</v>
      </c>
      <c r="K26" s="574"/>
      <c r="L26" s="574"/>
      <c r="M26" s="574"/>
      <c r="N26" s="55"/>
    </row>
    <row r="27" spans="2:19" x14ac:dyDescent="0.25">
      <c r="B27" s="328" t="s">
        <v>212</v>
      </c>
      <c r="C27" s="329"/>
      <c r="D27" s="329"/>
      <c r="E27" s="329"/>
      <c r="F27" s="329"/>
      <c r="G27" s="329"/>
      <c r="H27" s="329"/>
      <c r="I27" s="329"/>
      <c r="J27" s="330"/>
      <c r="K27" s="331"/>
      <c r="L27" s="331"/>
      <c r="M27" s="332"/>
      <c r="N27" s="56"/>
      <c r="O27" s="63"/>
      <c r="P27" s="63"/>
      <c r="Q27" s="63"/>
    </row>
    <row r="28" spans="2:19" x14ac:dyDescent="0.25">
      <c r="B28" s="316" t="s">
        <v>215</v>
      </c>
      <c r="C28" s="317"/>
      <c r="D28" s="317"/>
      <c r="E28" s="317"/>
      <c r="F28" s="317"/>
      <c r="G28" s="317"/>
      <c r="H28" s="317"/>
      <c r="I28" s="318"/>
      <c r="J28" s="343"/>
      <c r="K28" s="344"/>
      <c r="L28" s="344"/>
      <c r="M28" s="345"/>
      <c r="N28" s="57"/>
      <c r="O28" s="61"/>
      <c r="P28" s="61"/>
      <c r="Q28" s="61"/>
    </row>
    <row r="29" spans="2:19" x14ac:dyDescent="0.25">
      <c r="B29" s="322" t="s">
        <v>216</v>
      </c>
      <c r="C29" s="323"/>
      <c r="D29" s="323"/>
      <c r="E29" s="323"/>
      <c r="F29" s="323"/>
      <c r="G29" s="323"/>
      <c r="H29" s="323"/>
      <c r="I29" s="323"/>
      <c r="J29" s="575"/>
      <c r="K29" s="576"/>
      <c r="L29" s="576"/>
      <c r="M29" s="577"/>
      <c r="N29" s="57"/>
      <c r="O29" s="61"/>
      <c r="P29" s="61"/>
      <c r="Q29" s="61"/>
    </row>
    <row r="30" spans="2:19" x14ac:dyDescent="0.25">
      <c r="B30" s="304"/>
      <c r="C30" s="350"/>
      <c r="D30" s="350"/>
      <c r="E30" s="350"/>
      <c r="F30" s="350"/>
      <c r="G30" s="350"/>
      <c r="H30" s="350"/>
      <c r="I30" s="305"/>
      <c r="J30" s="330"/>
      <c r="K30" s="331"/>
      <c r="L30" s="331"/>
      <c r="M30" s="332"/>
      <c r="N30" s="56"/>
      <c r="O30" s="63"/>
      <c r="P30" s="63"/>
      <c r="Q30" s="63"/>
    </row>
    <row r="31" spans="2:19" x14ac:dyDescent="0.25">
      <c r="B31" s="316" t="s">
        <v>217</v>
      </c>
      <c r="C31" s="317"/>
      <c r="D31" s="317"/>
      <c r="E31" s="317"/>
      <c r="F31" s="317"/>
      <c r="G31" s="317"/>
      <c r="H31" s="317"/>
      <c r="I31" s="317"/>
      <c r="J31" s="351">
        <f>J32+N33+N34</f>
        <v>1950911.41</v>
      </c>
      <c r="K31" s="351"/>
      <c r="L31" s="351"/>
      <c r="M31" s="351"/>
      <c r="N31" s="55"/>
    </row>
    <row r="32" spans="2:19" x14ac:dyDescent="0.25">
      <c r="B32" s="328" t="s">
        <v>218</v>
      </c>
      <c r="C32" s="329"/>
      <c r="D32" s="329"/>
      <c r="E32" s="329"/>
      <c r="F32" s="329"/>
      <c r="G32" s="329"/>
      <c r="H32" s="329"/>
      <c r="I32" s="341"/>
      <c r="J32" s="574">
        <f>+M67</f>
        <v>1950911.41</v>
      </c>
      <c r="K32" s="574"/>
      <c r="L32" s="574"/>
      <c r="M32" s="574"/>
      <c r="N32" s="55"/>
    </row>
    <row r="33" spans="2:19" x14ac:dyDescent="0.25">
      <c r="B33" s="328" t="s">
        <v>219</v>
      </c>
      <c r="C33" s="329"/>
      <c r="D33" s="329"/>
      <c r="E33" s="329"/>
      <c r="F33" s="329"/>
      <c r="G33" s="329"/>
      <c r="H33" s="329"/>
      <c r="I33" s="341"/>
      <c r="J33" s="330"/>
      <c r="K33" s="331"/>
      <c r="L33" s="331"/>
      <c r="M33" s="332"/>
      <c r="N33" s="56"/>
      <c r="O33" s="63"/>
      <c r="P33" s="63"/>
      <c r="Q33" s="63"/>
    </row>
    <row r="34" spans="2:19" x14ac:dyDescent="0.25">
      <c r="B34" s="328" t="s">
        <v>220</v>
      </c>
      <c r="C34" s="329"/>
      <c r="D34" s="329"/>
      <c r="E34" s="329"/>
      <c r="F34" s="329"/>
      <c r="G34" s="329"/>
      <c r="H34" s="329"/>
      <c r="I34" s="341"/>
      <c r="J34" s="330"/>
      <c r="K34" s="331"/>
      <c r="L34" s="331"/>
      <c r="M34" s="332"/>
      <c r="N34" s="56"/>
      <c r="O34" s="63"/>
      <c r="P34" s="63"/>
      <c r="Q34" s="63"/>
    </row>
    <row r="35" spans="2:19" x14ac:dyDescent="0.25">
      <c r="B35" s="316" t="s">
        <v>221</v>
      </c>
      <c r="C35" s="317"/>
      <c r="D35" s="317"/>
      <c r="E35" s="317"/>
      <c r="F35" s="317"/>
      <c r="G35" s="317"/>
      <c r="H35" s="317"/>
      <c r="I35" s="318"/>
      <c r="J35" s="352">
        <f>J18+J31</f>
        <v>16319420.109999999</v>
      </c>
      <c r="K35" s="353"/>
      <c r="L35" s="353"/>
      <c r="M35" s="354"/>
    </row>
    <row r="38" spans="2:19" x14ac:dyDescent="0.25">
      <c r="B38" s="7" t="s">
        <v>222</v>
      </c>
    </row>
    <row r="39" spans="2:19" ht="15" customHeight="1" x14ac:dyDescent="0.25">
      <c r="B39" s="486" t="s">
        <v>223</v>
      </c>
      <c r="C39" s="486" t="s">
        <v>224</v>
      </c>
      <c r="D39" s="486" t="s">
        <v>225</v>
      </c>
      <c r="E39" s="486" t="s">
        <v>226</v>
      </c>
      <c r="F39" s="486" t="s">
        <v>227</v>
      </c>
      <c r="G39" s="486" t="s">
        <v>228</v>
      </c>
      <c r="H39" s="487" t="s">
        <v>229</v>
      </c>
      <c r="I39" s="492" t="s">
        <v>230</v>
      </c>
      <c r="J39" s="492"/>
      <c r="K39" s="492"/>
      <c r="L39" s="492"/>
      <c r="M39" s="492"/>
      <c r="N39" s="486" t="s">
        <v>6</v>
      </c>
      <c r="O39" s="486"/>
      <c r="P39" s="486" t="s">
        <v>231</v>
      </c>
      <c r="Q39" s="486" t="s">
        <v>232</v>
      </c>
    </row>
    <row r="40" spans="2:19" ht="25.5" customHeight="1" x14ac:dyDescent="0.25">
      <c r="B40" s="486"/>
      <c r="C40" s="486"/>
      <c r="D40" s="486"/>
      <c r="E40" s="486"/>
      <c r="F40" s="486"/>
      <c r="G40" s="486"/>
      <c r="H40" s="487"/>
      <c r="I40" s="492" t="s">
        <v>143</v>
      </c>
      <c r="J40" s="492" t="s">
        <v>233</v>
      </c>
      <c r="K40" s="492"/>
      <c r="L40" s="492"/>
      <c r="M40" s="492" t="s">
        <v>234</v>
      </c>
      <c r="N40" s="486" t="s">
        <v>316</v>
      </c>
      <c r="O40" s="486" t="s">
        <v>317</v>
      </c>
      <c r="P40" s="486"/>
      <c r="Q40" s="486"/>
    </row>
    <row r="41" spans="2:19" ht="77.25" customHeight="1" x14ac:dyDescent="0.25">
      <c r="B41" s="486"/>
      <c r="C41" s="486"/>
      <c r="D41" s="486"/>
      <c r="E41" s="486"/>
      <c r="F41" s="486"/>
      <c r="G41" s="486"/>
      <c r="H41" s="487"/>
      <c r="I41" s="492"/>
      <c r="J41" s="5" t="s">
        <v>237</v>
      </c>
      <c r="K41" s="5" t="s">
        <v>238</v>
      </c>
      <c r="L41" s="5" t="s">
        <v>239</v>
      </c>
      <c r="M41" s="492"/>
      <c r="N41" s="486"/>
      <c r="O41" s="486"/>
      <c r="P41" s="486"/>
      <c r="Q41" s="486"/>
    </row>
    <row r="42" spans="2:19" s="16" customFormat="1" ht="12" x14ac:dyDescent="0.2">
      <c r="B42" s="178">
        <v>1</v>
      </c>
      <c r="C42" s="178">
        <v>2</v>
      </c>
      <c r="D42" s="178">
        <v>3</v>
      </c>
      <c r="E42" s="178">
        <v>4</v>
      </c>
      <c r="F42" s="178">
        <v>5</v>
      </c>
      <c r="G42" s="178">
        <v>6</v>
      </c>
      <c r="H42" s="178">
        <v>7</v>
      </c>
      <c r="I42" s="22">
        <v>8</v>
      </c>
      <c r="J42" s="22">
        <v>9</v>
      </c>
      <c r="K42" s="22">
        <v>10</v>
      </c>
      <c r="L42" s="22">
        <v>11</v>
      </c>
      <c r="M42" s="22">
        <v>12</v>
      </c>
      <c r="N42" s="178">
        <v>13</v>
      </c>
      <c r="O42" s="178">
        <v>14</v>
      </c>
      <c r="P42" s="178">
        <v>15</v>
      </c>
      <c r="Q42" s="178">
        <v>16</v>
      </c>
      <c r="S42" s="17"/>
    </row>
    <row r="43" spans="2:19" ht="33" customHeight="1" x14ac:dyDescent="0.25">
      <c r="B43" s="531" t="s">
        <v>392</v>
      </c>
      <c r="C43" s="499" t="s">
        <v>241</v>
      </c>
      <c r="D43" s="499" t="s">
        <v>242</v>
      </c>
      <c r="E43" s="531" t="s">
        <v>150</v>
      </c>
      <c r="F43" s="531" t="s">
        <v>244</v>
      </c>
      <c r="G43" s="583" t="s">
        <v>245</v>
      </c>
      <c r="H43" s="531" t="s">
        <v>246</v>
      </c>
      <c r="I43" s="372">
        <f>SUM(J43:M44)</f>
        <v>12133570.35</v>
      </c>
      <c r="J43" s="585">
        <f>SUM(J46:J55)</f>
        <v>0</v>
      </c>
      <c r="K43" s="585">
        <f>SUM(K46:K55)</f>
        <v>0</v>
      </c>
      <c r="L43" s="585">
        <f>SUM(L46:L55)</f>
        <v>10480272.699999999</v>
      </c>
      <c r="M43" s="372">
        <f>SUM(M46:M55)</f>
        <v>1653297.65</v>
      </c>
      <c r="N43" s="34" t="s">
        <v>393</v>
      </c>
      <c r="O43" s="279">
        <f>+O46+O48+O50+O52+O54</f>
        <v>218</v>
      </c>
      <c r="P43" s="499" t="s">
        <v>37</v>
      </c>
      <c r="Q43" s="499" t="s">
        <v>273</v>
      </c>
    </row>
    <row r="44" spans="2:19" ht="33" customHeight="1" x14ac:dyDescent="0.25">
      <c r="B44" s="531"/>
      <c r="C44" s="499"/>
      <c r="D44" s="499"/>
      <c r="E44" s="531"/>
      <c r="F44" s="531"/>
      <c r="G44" s="584"/>
      <c r="H44" s="531"/>
      <c r="I44" s="372"/>
      <c r="J44" s="585"/>
      <c r="K44" s="585"/>
      <c r="L44" s="585"/>
      <c r="M44" s="372"/>
      <c r="N44" s="34" t="s">
        <v>394</v>
      </c>
      <c r="O44" s="279">
        <f>+O47+O49+O51+O53+O55</f>
        <v>218</v>
      </c>
      <c r="P44" s="499"/>
      <c r="Q44" s="499"/>
    </row>
    <row r="45" spans="2:19" ht="22.5" x14ac:dyDescent="0.25">
      <c r="B45" s="35" t="s">
        <v>251</v>
      </c>
      <c r="C45" s="44" t="s">
        <v>37</v>
      </c>
      <c r="D45" s="44" t="s">
        <v>37</v>
      </c>
      <c r="E45" s="44" t="s">
        <v>37</v>
      </c>
      <c r="F45" s="44" t="s">
        <v>37</v>
      </c>
      <c r="G45" s="44" t="s">
        <v>37</v>
      </c>
      <c r="H45" s="44" t="s">
        <v>37</v>
      </c>
      <c r="I45" s="49" t="s">
        <v>37</v>
      </c>
      <c r="J45" s="49" t="s">
        <v>37</v>
      </c>
      <c r="K45" s="50" t="s">
        <v>37</v>
      </c>
      <c r="L45" s="50" t="s">
        <v>37</v>
      </c>
      <c r="M45" s="49" t="s">
        <v>37</v>
      </c>
      <c r="N45" s="34" t="s">
        <v>37</v>
      </c>
      <c r="O45" s="44" t="s">
        <v>37</v>
      </c>
      <c r="P45" s="133" t="s">
        <v>37</v>
      </c>
      <c r="Q45" s="44" t="s">
        <v>37</v>
      </c>
    </row>
    <row r="46" spans="2:19" ht="35.25" customHeight="1" x14ac:dyDescent="0.25">
      <c r="B46" s="443" t="s">
        <v>395</v>
      </c>
      <c r="C46" s="444" t="s">
        <v>37</v>
      </c>
      <c r="D46" s="445" t="s">
        <v>323</v>
      </c>
      <c r="E46" s="499" t="s">
        <v>150</v>
      </c>
      <c r="F46" s="444" t="s">
        <v>37</v>
      </c>
      <c r="G46" s="445" t="s">
        <v>245</v>
      </c>
      <c r="H46" s="444" t="s">
        <v>37</v>
      </c>
      <c r="I46" s="362">
        <f>SUM(J46:M47)</f>
        <v>3803837.76</v>
      </c>
      <c r="J46" s="446">
        <v>0</v>
      </c>
      <c r="K46" s="451">
        <v>0</v>
      </c>
      <c r="L46" s="451">
        <v>3400000</v>
      </c>
      <c r="M46" s="363">
        <v>403837.76</v>
      </c>
      <c r="N46" s="35" t="s">
        <v>393</v>
      </c>
      <c r="O46" s="275">
        <v>50</v>
      </c>
      <c r="P46" s="445" t="s">
        <v>375</v>
      </c>
      <c r="Q46" s="445" t="s">
        <v>264</v>
      </c>
    </row>
    <row r="47" spans="2:19" ht="34.5" customHeight="1" x14ac:dyDescent="0.25">
      <c r="B47" s="443"/>
      <c r="C47" s="444"/>
      <c r="D47" s="445"/>
      <c r="E47" s="499"/>
      <c r="F47" s="444"/>
      <c r="G47" s="445"/>
      <c r="H47" s="444"/>
      <c r="I47" s="362"/>
      <c r="J47" s="446"/>
      <c r="K47" s="525"/>
      <c r="L47" s="525"/>
      <c r="M47" s="364"/>
      <c r="N47" s="35" t="s">
        <v>394</v>
      </c>
      <c r="O47" s="275">
        <v>50</v>
      </c>
      <c r="P47" s="445"/>
      <c r="Q47" s="445"/>
    </row>
    <row r="48" spans="2:19" ht="34.5" customHeight="1" x14ac:dyDescent="0.25">
      <c r="B48" s="443" t="s">
        <v>396</v>
      </c>
      <c r="C48" s="444" t="s">
        <v>37</v>
      </c>
      <c r="D48" s="445" t="s">
        <v>253</v>
      </c>
      <c r="E48" s="499" t="s">
        <v>150</v>
      </c>
      <c r="F48" s="444" t="s">
        <v>37</v>
      </c>
      <c r="G48" s="445" t="s">
        <v>245</v>
      </c>
      <c r="H48" s="444" t="s">
        <v>37</v>
      </c>
      <c r="I48" s="446">
        <f>SUM(J48:M49)</f>
        <v>1700000</v>
      </c>
      <c r="J48" s="446">
        <v>0</v>
      </c>
      <c r="K48" s="451">
        <v>0</v>
      </c>
      <c r="L48" s="451">
        <v>1445000</v>
      </c>
      <c r="M48" s="451">
        <v>255000</v>
      </c>
      <c r="N48" s="35" t="s">
        <v>393</v>
      </c>
      <c r="O48" s="45">
        <v>50</v>
      </c>
      <c r="P48" s="445" t="s">
        <v>255</v>
      </c>
      <c r="Q48" s="445" t="s">
        <v>320</v>
      </c>
    </row>
    <row r="49" spans="2:17" ht="27.75" customHeight="1" x14ac:dyDescent="0.25">
      <c r="B49" s="443"/>
      <c r="C49" s="444"/>
      <c r="D49" s="445"/>
      <c r="E49" s="499"/>
      <c r="F49" s="444"/>
      <c r="G49" s="445"/>
      <c r="H49" s="444"/>
      <c r="I49" s="446"/>
      <c r="J49" s="446"/>
      <c r="K49" s="525"/>
      <c r="L49" s="525"/>
      <c r="M49" s="525"/>
      <c r="N49" s="35" t="s">
        <v>394</v>
      </c>
      <c r="O49" s="45">
        <v>50</v>
      </c>
      <c r="P49" s="445"/>
      <c r="Q49" s="445"/>
    </row>
    <row r="50" spans="2:17" ht="35.25" customHeight="1" x14ac:dyDescent="0.25">
      <c r="B50" s="443" t="s">
        <v>397</v>
      </c>
      <c r="C50" s="444" t="s">
        <v>37</v>
      </c>
      <c r="D50" s="445" t="s">
        <v>258</v>
      </c>
      <c r="E50" s="499" t="s">
        <v>150</v>
      </c>
      <c r="F50" s="444" t="s">
        <v>37</v>
      </c>
      <c r="G50" s="445" t="s">
        <v>245</v>
      </c>
      <c r="H50" s="444" t="s">
        <v>37</v>
      </c>
      <c r="I50" s="446">
        <f>SUM(J50:M51)</f>
        <v>528632.59</v>
      </c>
      <c r="J50" s="446">
        <v>0</v>
      </c>
      <c r="K50" s="451">
        <v>0</v>
      </c>
      <c r="L50" s="451">
        <v>449337.7</v>
      </c>
      <c r="M50" s="451">
        <v>79294.89</v>
      </c>
      <c r="N50" s="35" t="s">
        <v>393</v>
      </c>
      <c r="O50" s="45">
        <v>20</v>
      </c>
      <c r="P50" s="445" t="s">
        <v>375</v>
      </c>
      <c r="Q50" s="445" t="s">
        <v>264</v>
      </c>
    </row>
    <row r="51" spans="2:17" ht="34.5" customHeight="1" x14ac:dyDescent="0.25">
      <c r="B51" s="443"/>
      <c r="C51" s="444"/>
      <c r="D51" s="445"/>
      <c r="E51" s="499"/>
      <c r="F51" s="444"/>
      <c r="G51" s="445"/>
      <c r="H51" s="444"/>
      <c r="I51" s="446"/>
      <c r="J51" s="446"/>
      <c r="K51" s="525"/>
      <c r="L51" s="525"/>
      <c r="M51" s="525"/>
      <c r="N51" s="35" t="s">
        <v>394</v>
      </c>
      <c r="O51" s="45">
        <v>20</v>
      </c>
      <c r="P51" s="445"/>
      <c r="Q51" s="445"/>
    </row>
    <row r="52" spans="2:17" ht="34.5" customHeight="1" x14ac:dyDescent="0.25">
      <c r="B52" s="443" t="s">
        <v>398</v>
      </c>
      <c r="C52" s="444" t="s">
        <v>37</v>
      </c>
      <c r="D52" s="445" t="s">
        <v>261</v>
      </c>
      <c r="E52" s="499" t="s">
        <v>150</v>
      </c>
      <c r="F52" s="444" t="s">
        <v>37</v>
      </c>
      <c r="G52" s="445" t="s">
        <v>245</v>
      </c>
      <c r="H52" s="444" t="s">
        <v>37</v>
      </c>
      <c r="I52" s="446">
        <f>SUM(J52:M53)</f>
        <v>1200000</v>
      </c>
      <c r="J52" s="446">
        <v>0</v>
      </c>
      <c r="K52" s="451">
        <v>0</v>
      </c>
      <c r="L52" s="451">
        <v>1020000</v>
      </c>
      <c r="M52" s="451">
        <v>180000</v>
      </c>
      <c r="N52" s="35" t="s">
        <v>393</v>
      </c>
      <c r="O52" s="45">
        <v>27</v>
      </c>
      <c r="P52" s="445" t="s">
        <v>347</v>
      </c>
      <c r="Q52" s="445" t="s">
        <v>352</v>
      </c>
    </row>
    <row r="53" spans="2:17" ht="27.75" customHeight="1" x14ac:dyDescent="0.25">
      <c r="B53" s="443"/>
      <c r="C53" s="444"/>
      <c r="D53" s="445"/>
      <c r="E53" s="499"/>
      <c r="F53" s="444"/>
      <c r="G53" s="445"/>
      <c r="H53" s="444"/>
      <c r="I53" s="446"/>
      <c r="J53" s="446"/>
      <c r="K53" s="525"/>
      <c r="L53" s="525"/>
      <c r="M53" s="525"/>
      <c r="N53" s="35" t="s">
        <v>394</v>
      </c>
      <c r="O53" s="45">
        <v>27</v>
      </c>
      <c r="P53" s="445"/>
      <c r="Q53" s="445"/>
    </row>
    <row r="54" spans="2:17" ht="34.5" customHeight="1" x14ac:dyDescent="0.25">
      <c r="B54" s="443" t="s">
        <v>399</v>
      </c>
      <c r="C54" s="444" t="s">
        <v>37</v>
      </c>
      <c r="D54" s="445" t="s">
        <v>400</v>
      </c>
      <c r="E54" s="499" t="s">
        <v>150</v>
      </c>
      <c r="F54" s="444" t="s">
        <v>37</v>
      </c>
      <c r="G54" s="445" t="s">
        <v>245</v>
      </c>
      <c r="H54" s="444" t="s">
        <v>37</v>
      </c>
      <c r="I54" s="446">
        <f>SUM(J54:M55)</f>
        <v>4901100</v>
      </c>
      <c r="J54" s="446">
        <v>0</v>
      </c>
      <c r="K54" s="451">
        <v>0</v>
      </c>
      <c r="L54" s="451">
        <v>4165935</v>
      </c>
      <c r="M54" s="451">
        <v>735165</v>
      </c>
      <c r="N54" s="35" t="s">
        <v>393</v>
      </c>
      <c r="O54" s="45">
        <v>71</v>
      </c>
      <c r="P54" s="445" t="s">
        <v>259</v>
      </c>
      <c r="Q54" s="445" t="s">
        <v>273</v>
      </c>
    </row>
    <row r="55" spans="2:17" ht="27.75" customHeight="1" x14ac:dyDescent="0.25">
      <c r="B55" s="443"/>
      <c r="C55" s="444"/>
      <c r="D55" s="445"/>
      <c r="E55" s="499"/>
      <c r="F55" s="444"/>
      <c r="G55" s="445"/>
      <c r="H55" s="444"/>
      <c r="I55" s="446"/>
      <c r="J55" s="446"/>
      <c r="K55" s="525"/>
      <c r="L55" s="525"/>
      <c r="M55" s="525"/>
      <c r="N55" s="35" t="s">
        <v>394</v>
      </c>
      <c r="O55" s="45">
        <v>71</v>
      </c>
      <c r="P55" s="445"/>
      <c r="Q55" s="445"/>
    </row>
    <row r="56" spans="2:17" ht="33" customHeight="1" x14ac:dyDescent="0.25">
      <c r="B56" s="359" t="s">
        <v>677</v>
      </c>
      <c r="C56" s="358" t="s">
        <v>241</v>
      </c>
      <c r="D56" s="358" t="s">
        <v>242</v>
      </c>
      <c r="E56" s="359" t="s">
        <v>150</v>
      </c>
      <c r="F56" s="359" t="s">
        <v>244</v>
      </c>
      <c r="G56" s="360" t="s">
        <v>245</v>
      </c>
      <c r="H56" s="359" t="s">
        <v>246</v>
      </c>
      <c r="I56" s="372">
        <f>SUM(J56:M57)</f>
        <v>4185849.76</v>
      </c>
      <c r="J56" s="372">
        <f>SUM(J59:J66)</f>
        <v>0</v>
      </c>
      <c r="K56" s="372">
        <f>SUM(K59:K66)</f>
        <v>0</v>
      </c>
      <c r="L56" s="372">
        <f>SUM(L59:L66)</f>
        <v>3888236</v>
      </c>
      <c r="M56" s="372">
        <f>SUM(M59:M66)</f>
        <v>297613.75999999995</v>
      </c>
      <c r="N56" s="277" t="s">
        <v>674</v>
      </c>
      <c r="O56" s="279">
        <f>+O59+O61+O63+O65</f>
        <v>56</v>
      </c>
      <c r="P56" s="358" t="s">
        <v>37</v>
      </c>
      <c r="Q56" s="358" t="s">
        <v>634</v>
      </c>
    </row>
    <row r="57" spans="2:17" ht="39.75" customHeight="1" x14ac:dyDescent="0.25">
      <c r="B57" s="359"/>
      <c r="C57" s="358"/>
      <c r="D57" s="358"/>
      <c r="E57" s="359"/>
      <c r="F57" s="359"/>
      <c r="G57" s="361"/>
      <c r="H57" s="359"/>
      <c r="I57" s="372"/>
      <c r="J57" s="372"/>
      <c r="K57" s="372"/>
      <c r="L57" s="372"/>
      <c r="M57" s="372"/>
      <c r="N57" s="277" t="s">
        <v>675</v>
      </c>
      <c r="O57" s="279">
        <f>+O60+O62+O64+O66</f>
        <v>56</v>
      </c>
      <c r="P57" s="358"/>
      <c r="Q57" s="358"/>
    </row>
    <row r="58" spans="2:17" ht="22.5" x14ac:dyDescent="0.25">
      <c r="B58" s="281" t="s">
        <v>269</v>
      </c>
      <c r="C58" s="278" t="s">
        <v>37</v>
      </c>
      <c r="D58" s="278" t="s">
        <v>37</v>
      </c>
      <c r="E58" s="278" t="s">
        <v>37</v>
      </c>
      <c r="F58" s="278" t="s">
        <v>37</v>
      </c>
      <c r="G58" s="278" t="s">
        <v>37</v>
      </c>
      <c r="H58" s="278" t="s">
        <v>37</v>
      </c>
      <c r="I58" s="282" t="s">
        <v>37</v>
      </c>
      <c r="J58" s="282" t="s">
        <v>37</v>
      </c>
      <c r="K58" s="283" t="s">
        <v>37</v>
      </c>
      <c r="L58" s="283" t="s">
        <v>37</v>
      </c>
      <c r="M58" s="282" t="s">
        <v>37</v>
      </c>
      <c r="N58" s="277" t="s">
        <v>37</v>
      </c>
      <c r="O58" s="278" t="s">
        <v>37</v>
      </c>
      <c r="P58" s="284" t="s">
        <v>37</v>
      </c>
      <c r="Q58" s="278" t="s">
        <v>37</v>
      </c>
    </row>
    <row r="59" spans="2:17" ht="35.25" customHeight="1" x14ac:dyDescent="0.25">
      <c r="B59" s="369" t="s">
        <v>660</v>
      </c>
      <c r="C59" s="370" t="s">
        <v>37</v>
      </c>
      <c r="D59" s="371" t="s">
        <v>323</v>
      </c>
      <c r="E59" s="358" t="s">
        <v>150</v>
      </c>
      <c r="F59" s="370" t="s">
        <v>37</v>
      </c>
      <c r="G59" s="371" t="s">
        <v>245</v>
      </c>
      <c r="H59" s="370" t="s">
        <v>37</v>
      </c>
      <c r="I59" s="362">
        <f>SUM(J59:M60)</f>
        <v>1497541.68</v>
      </c>
      <c r="J59" s="362">
        <v>0</v>
      </c>
      <c r="K59" s="363">
        <v>0</v>
      </c>
      <c r="L59" s="363">
        <v>1422664</v>
      </c>
      <c r="M59" s="363">
        <v>74877.679999999993</v>
      </c>
      <c r="N59" s="296" t="s">
        <v>674</v>
      </c>
      <c r="O59" s="275">
        <v>10</v>
      </c>
      <c r="P59" s="371" t="s">
        <v>345</v>
      </c>
      <c r="Q59" s="371" t="s">
        <v>264</v>
      </c>
    </row>
    <row r="60" spans="2:17" ht="34.5" customHeight="1" x14ac:dyDescent="0.25">
      <c r="B60" s="369"/>
      <c r="C60" s="370"/>
      <c r="D60" s="371"/>
      <c r="E60" s="358"/>
      <c r="F60" s="370"/>
      <c r="G60" s="371"/>
      <c r="H60" s="370"/>
      <c r="I60" s="362"/>
      <c r="J60" s="362"/>
      <c r="K60" s="364"/>
      <c r="L60" s="364"/>
      <c r="M60" s="364"/>
      <c r="N60" s="296" t="s">
        <v>675</v>
      </c>
      <c r="O60" s="275">
        <v>10</v>
      </c>
      <c r="P60" s="371"/>
      <c r="Q60" s="371"/>
    </row>
    <row r="61" spans="2:17" ht="34.5" customHeight="1" x14ac:dyDescent="0.25">
      <c r="B61" s="369" t="s">
        <v>672</v>
      </c>
      <c r="C61" s="370" t="s">
        <v>37</v>
      </c>
      <c r="D61" s="371" t="s">
        <v>253</v>
      </c>
      <c r="E61" s="358" t="s">
        <v>150</v>
      </c>
      <c r="F61" s="370" t="s">
        <v>37</v>
      </c>
      <c r="G61" s="371" t="s">
        <v>245</v>
      </c>
      <c r="H61" s="370" t="s">
        <v>37</v>
      </c>
      <c r="I61" s="362">
        <f>SUM(J61:M62)</f>
        <v>1766413.33</v>
      </c>
      <c r="J61" s="362">
        <v>0</v>
      </c>
      <c r="K61" s="363">
        <v>0</v>
      </c>
      <c r="L61" s="363">
        <v>1589772</v>
      </c>
      <c r="M61" s="363">
        <v>176641.33</v>
      </c>
      <c r="N61" s="296" t="s">
        <v>674</v>
      </c>
      <c r="O61" s="275">
        <v>30</v>
      </c>
      <c r="P61" s="371" t="s">
        <v>256</v>
      </c>
      <c r="Q61" s="371" t="s">
        <v>634</v>
      </c>
    </row>
    <row r="62" spans="2:17" ht="42" customHeight="1" x14ac:dyDescent="0.25">
      <c r="B62" s="369"/>
      <c r="C62" s="370"/>
      <c r="D62" s="371"/>
      <c r="E62" s="358"/>
      <c r="F62" s="370"/>
      <c r="G62" s="371"/>
      <c r="H62" s="370"/>
      <c r="I62" s="362"/>
      <c r="J62" s="362"/>
      <c r="K62" s="364"/>
      <c r="L62" s="364"/>
      <c r="M62" s="364"/>
      <c r="N62" s="296" t="s">
        <v>675</v>
      </c>
      <c r="O62" s="275">
        <v>30</v>
      </c>
      <c r="P62" s="371"/>
      <c r="Q62" s="371"/>
    </row>
    <row r="63" spans="2:17" ht="34.5" customHeight="1" x14ac:dyDescent="0.25">
      <c r="B63" s="369" t="s">
        <v>681</v>
      </c>
      <c r="C63" s="370" t="s">
        <v>37</v>
      </c>
      <c r="D63" s="371" t="s">
        <v>261</v>
      </c>
      <c r="E63" s="358" t="s">
        <v>150</v>
      </c>
      <c r="F63" s="370" t="s">
        <v>37</v>
      </c>
      <c r="G63" s="371" t="s">
        <v>245</v>
      </c>
      <c r="H63" s="370" t="s">
        <v>37</v>
      </c>
      <c r="I63" s="362">
        <f>SUM(J63:M64)</f>
        <v>641865.27</v>
      </c>
      <c r="J63" s="362">
        <v>0</v>
      </c>
      <c r="K63" s="363">
        <v>0</v>
      </c>
      <c r="L63" s="363">
        <v>609772</v>
      </c>
      <c r="M63" s="363">
        <v>32093.27</v>
      </c>
      <c r="N63" s="296" t="s">
        <v>674</v>
      </c>
      <c r="O63" s="275">
        <v>9</v>
      </c>
      <c r="P63" s="371" t="s">
        <v>264</v>
      </c>
      <c r="Q63" s="371" t="s">
        <v>634</v>
      </c>
    </row>
    <row r="64" spans="2:17" ht="39" customHeight="1" x14ac:dyDescent="0.25">
      <c r="B64" s="369"/>
      <c r="C64" s="370"/>
      <c r="D64" s="371"/>
      <c r="E64" s="358"/>
      <c r="F64" s="370"/>
      <c r="G64" s="371"/>
      <c r="H64" s="370"/>
      <c r="I64" s="362"/>
      <c r="J64" s="362"/>
      <c r="K64" s="364"/>
      <c r="L64" s="364"/>
      <c r="M64" s="364"/>
      <c r="N64" s="296" t="s">
        <v>675</v>
      </c>
      <c r="O64" s="275">
        <v>9</v>
      </c>
      <c r="P64" s="371"/>
      <c r="Q64" s="371"/>
    </row>
    <row r="65" spans="2:19" ht="34.5" customHeight="1" x14ac:dyDescent="0.25">
      <c r="B65" s="369" t="s">
        <v>682</v>
      </c>
      <c r="C65" s="370" t="s">
        <v>37</v>
      </c>
      <c r="D65" s="371" t="s">
        <v>400</v>
      </c>
      <c r="E65" s="358" t="s">
        <v>150</v>
      </c>
      <c r="F65" s="370" t="s">
        <v>37</v>
      </c>
      <c r="G65" s="371" t="s">
        <v>245</v>
      </c>
      <c r="H65" s="370" t="s">
        <v>37</v>
      </c>
      <c r="I65" s="362">
        <f>SUM(J65:M66)</f>
        <v>280029.48</v>
      </c>
      <c r="J65" s="362">
        <v>0</v>
      </c>
      <c r="K65" s="363">
        <v>0</v>
      </c>
      <c r="L65" s="363">
        <v>266028</v>
      </c>
      <c r="M65" s="363">
        <v>14001.48</v>
      </c>
      <c r="N65" s="296" t="s">
        <v>674</v>
      </c>
      <c r="O65" s="275">
        <v>7</v>
      </c>
      <c r="P65" s="371" t="s">
        <v>256</v>
      </c>
      <c r="Q65" s="371" t="s">
        <v>634</v>
      </c>
    </row>
    <row r="66" spans="2:19" ht="34.5" customHeight="1" x14ac:dyDescent="0.25">
      <c r="B66" s="369"/>
      <c r="C66" s="370"/>
      <c r="D66" s="371"/>
      <c r="E66" s="358"/>
      <c r="F66" s="370"/>
      <c r="G66" s="371"/>
      <c r="H66" s="370"/>
      <c r="I66" s="362"/>
      <c r="J66" s="362"/>
      <c r="K66" s="364"/>
      <c r="L66" s="364"/>
      <c r="M66" s="364"/>
      <c r="N66" s="296" t="s">
        <v>675</v>
      </c>
      <c r="O66" s="275">
        <v>7</v>
      </c>
      <c r="P66" s="371"/>
      <c r="Q66" s="371"/>
    </row>
    <row r="67" spans="2:19" x14ac:dyDescent="0.25">
      <c r="B67" s="373" t="s">
        <v>287</v>
      </c>
      <c r="C67" s="373"/>
      <c r="D67" s="373"/>
      <c r="E67" s="373"/>
      <c r="F67" s="373"/>
      <c r="G67" s="373"/>
      <c r="H67" s="373"/>
      <c r="I67" s="285">
        <f>I43+I56</f>
        <v>16319420.109999999</v>
      </c>
      <c r="J67" s="285">
        <f t="shared" ref="J67:M67" si="0">J43+J56</f>
        <v>0</v>
      </c>
      <c r="K67" s="285">
        <f t="shared" si="0"/>
        <v>0</v>
      </c>
      <c r="L67" s="285">
        <f t="shared" si="0"/>
        <v>14368508.699999999</v>
      </c>
      <c r="M67" s="285">
        <f t="shared" si="0"/>
        <v>1950911.41</v>
      </c>
      <c r="N67" s="582"/>
      <c r="O67" s="582"/>
      <c r="P67" s="582"/>
      <c r="Q67" s="582"/>
    </row>
    <row r="68" spans="2:19" ht="41.25" customHeight="1" x14ac:dyDescent="0.25">
      <c r="B68" s="176" t="s">
        <v>292</v>
      </c>
      <c r="C68" s="423" t="s">
        <v>401</v>
      </c>
      <c r="D68" s="423"/>
      <c r="E68" s="423"/>
      <c r="F68" s="423"/>
      <c r="G68" s="423"/>
      <c r="H68" s="423"/>
      <c r="I68" s="423"/>
      <c r="J68" s="423"/>
      <c r="K68" s="423"/>
      <c r="L68" s="423"/>
      <c r="M68" s="423"/>
      <c r="N68" s="423"/>
      <c r="O68" s="423"/>
      <c r="P68" s="423"/>
      <c r="Q68" s="423"/>
    </row>
    <row r="69" spans="2:19" ht="22.5" customHeight="1" x14ac:dyDescent="0.25">
      <c r="B69" s="276" t="s">
        <v>659</v>
      </c>
      <c r="C69" s="589" t="s">
        <v>679</v>
      </c>
      <c r="D69" s="589"/>
      <c r="E69" s="589"/>
      <c r="F69" s="589"/>
      <c r="G69" s="589"/>
      <c r="H69" s="589"/>
      <c r="I69" s="589"/>
      <c r="J69" s="589"/>
      <c r="K69" s="589"/>
      <c r="L69" s="589"/>
      <c r="M69" s="589"/>
      <c r="N69" s="589"/>
      <c r="O69" s="589"/>
      <c r="P69" s="589"/>
      <c r="Q69" s="589"/>
    </row>
    <row r="70" spans="2:19" x14ac:dyDescent="0.25">
      <c r="L70" s="32"/>
    </row>
    <row r="71" spans="2:19" x14ac:dyDescent="0.25">
      <c r="B71" s="10" t="s">
        <v>294</v>
      </c>
    </row>
    <row r="72" spans="2:19" ht="15" customHeight="1" x14ac:dyDescent="0.25">
      <c r="B72" s="8" t="s">
        <v>3</v>
      </c>
      <c r="C72" s="376" t="s">
        <v>295</v>
      </c>
      <c r="D72" s="376"/>
      <c r="E72" s="376"/>
      <c r="F72" s="335" t="s">
        <v>296</v>
      </c>
      <c r="G72" s="336"/>
      <c r="H72" s="336"/>
      <c r="I72" s="336"/>
      <c r="J72" s="337"/>
      <c r="K72" s="376" t="s">
        <v>297</v>
      </c>
      <c r="L72" s="376"/>
      <c r="M72" s="376"/>
      <c r="N72" s="376"/>
      <c r="O72" s="376"/>
      <c r="P72" s="376"/>
      <c r="Q72" s="376"/>
    </row>
    <row r="73" spans="2:19" s="16" customFormat="1" ht="12" x14ac:dyDescent="0.2">
      <c r="B73" s="21">
        <v>1</v>
      </c>
      <c r="C73" s="377">
        <v>2</v>
      </c>
      <c r="D73" s="377"/>
      <c r="E73" s="377"/>
      <c r="F73" s="338">
        <v>3</v>
      </c>
      <c r="G73" s="339"/>
      <c r="H73" s="339"/>
      <c r="I73" s="339"/>
      <c r="J73" s="340"/>
      <c r="K73" s="377">
        <v>4</v>
      </c>
      <c r="L73" s="377"/>
      <c r="M73" s="377"/>
      <c r="N73" s="377"/>
      <c r="O73" s="377"/>
      <c r="P73" s="377"/>
      <c r="Q73" s="377"/>
      <c r="S73" s="17"/>
    </row>
    <row r="74" spans="2:19" s="9" customFormat="1" x14ac:dyDescent="0.25">
      <c r="B74" s="11"/>
      <c r="C74" s="322" t="s">
        <v>298</v>
      </c>
      <c r="D74" s="323"/>
      <c r="E74" s="324"/>
      <c r="F74" s="381"/>
      <c r="G74" s="382"/>
      <c r="H74" s="382"/>
      <c r="I74" s="382"/>
      <c r="J74" s="383"/>
      <c r="K74" s="384"/>
      <c r="L74" s="384"/>
      <c r="M74" s="384"/>
      <c r="N74" s="384"/>
      <c r="O74" s="384"/>
      <c r="P74" s="384"/>
      <c r="Q74" s="384"/>
      <c r="S74" s="13"/>
    </row>
    <row r="77" spans="2:19" x14ac:dyDescent="0.25">
      <c r="B77" s="10" t="s">
        <v>299</v>
      </c>
    </row>
    <row r="78" spans="2:19" ht="15" customHeight="1" x14ac:dyDescent="0.25">
      <c r="B78" s="8" t="s">
        <v>3</v>
      </c>
      <c r="C78" s="376" t="s">
        <v>300</v>
      </c>
      <c r="D78" s="376"/>
      <c r="E78" s="376"/>
      <c r="F78" s="376" t="s">
        <v>296</v>
      </c>
      <c r="G78" s="376"/>
      <c r="H78" s="376"/>
      <c r="I78" s="376"/>
      <c r="J78" s="376"/>
      <c r="K78" s="376" t="s">
        <v>301</v>
      </c>
      <c r="L78" s="376"/>
      <c r="M78" s="376"/>
      <c r="N78" s="376"/>
      <c r="O78" s="376"/>
      <c r="P78" s="376"/>
      <c r="Q78" s="376"/>
    </row>
    <row r="79" spans="2:19" s="16" customFormat="1" ht="11.25" customHeight="1" x14ac:dyDescent="0.2">
      <c r="B79" s="21">
        <v>1</v>
      </c>
      <c r="C79" s="377">
        <v>2</v>
      </c>
      <c r="D79" s="377"/>
      <c r="E79" s="377"/>
      <c r="F79" s="377">
        <v>3</v>
      </c>
      <c r="G79" s="377"/>
      <c r="H79" s="377"/>
      <c r="I79" s="377"/>
      <c r="J79" s="377"/>
      <c r="K79" s="377">
        <v>4</v>
      </c>
      <c r="L79" s="377"/>
      <c r="M79" s="377"/>
      <c r="N79" s="377"/>
      <c r="O79" s="377"/>
      <c r="P79" s="377"/>
      <c r="Q79" s="377"/>
      <c r="S79" s="17"/>
    </row>
    <row r="80" spans="2:19" s="9" customFormat="1" x14ac:dyDescent="0.25">
      <c r="B80" s="11"/>
      <c r="C80" s="322" t="s">
        <v>298</v>
      </c>
      <c r="D80" s="323"/>
      <c r="E80" s="324"/>
      <c r="F80" s="392"/>
      <c r="G80" s="392"/>
      <c r="H80" s="392"/>
      <c r="I80" s="392"/>
      <c r="J80" s="392"/>
      <c r="K80" s="384"/>
      <c r="L80" s="384"/>
      <c r="M80" s="384"/>
      <c r="N80" s="384"/>
      <c r="O80" s="384"/>
      <c r="P80" s="384"/>
      <c r="Q80" s="384"/>
      <c r="S80" s="13"/>
    </row>
    <row r="83" spans="2:19" x14ac:dyDescent="0.25">
      <c r="B83" s="10" t="s">
        <v>302</v>
      </c>
    </row>
    <row r="84" spans="2:19" ht="39" customHeight="1" x14ac:dyDescent="0.25">
      <c r="B84" s="6" t="s">
        <v>3</v>
      </c>
      <c r="C84" s="310" t="s">
        <v>303</v>
      </c>
      <c r="D84" s="310"/>
      <c r="E84" s="310"/>
      <c r="F84" s="393" t="s">
        <v>304</v>
      </c>
      <c r="G84" s="394"/>
      <c r="H84" s="394"/>
      <c r="I84" s="394"/>
      <c r="J84" s="394"/>
      <c r="K84" s="394"/>
      <c r="L84" s="394"/>
      <c r="M84" s="394"/>
      <c r="N84" s="394"/>
      <c r="O84" s="394"/>
      <c r="P84" s="394"/>
      <c r="Q84" s="395"/>
    </row>
    <row r="85" spans="2:19" s="27" customFormat="1" ht="12" x14ac:dyDescent="0.2">
      <c r="B85" s="26">
        <v>1</v>
      </c>
      <c r="C85" s="396">
        <v>2</v>
      </c>
      <c r="D85" s="396"/>
      <c r="E85" s="396"/>
      <c r="F85" s="397">
        <v>3</v>
      </c>
      <c r="G85" s="398"/>
      <c r="H85" s="398"/>
      <c r="I85" s="398"/>
      <c r="J85" s="398"/>
      <c r="K85" s="398"/>
      <c r="L85" s="398"/>
      <c r="M85" s="398"/>
      <c r="N85" s="398"/>
      <c r="O85" s="398"/>
      <c r="P85" s="398"/>
      <c r="Q85" s="399"/>
      <c r="S85" s="17"/>
    </row>
    <row r="86" spans="2:19" s="9" customFormat="1" ht="66.75" customHeight="1" x14ac:dyDescent="0.25">
      <c r="B86" s="40" t="s">
        <v>15</v>
      </c>
      <c r="C86" s="429" t="s">
        <v>402</v>
      </c>
      <c r="D86" s="429"/>
      <c r="E86" s="429"/>
      <c r="F86" s="511" t="s">
        <v>403</v>
      </c>
      <c r="G86" s="512"/>
      <c r="H86" s="512"/>
      <c r="I86" s="512"/>
      <c r="J86" s="512"/>
      <c r="K86" s="512"/>
      <c r="L86" s="512"/>
      <c r="M86" s="512"/>
      <c r="N86" s="512"/>
      <c r="O86" s="512"/>
      <c r="P86" s="512"/>
      <c r="Q86" s="513"/>
      <c r="S86" s="13"/>
    </row>
    <row r="87" spans="2:19" s="9" customFormat="1" ht="66.75" customHeight="1" x14ac:dyDescent="0.25">
      <c r="B87" s="290" t="s">
        <v>67</v>
      </c>
      <c r="C87" s="385" t="s">
        <v>680</v>
      </c>
      <c r="D87" s="385"/>
      <c r="E87" s="385"/>
      <c r="F87" s="571" t="s">
        <v>403</v>
      </c>
      <c r="G87" s="572"/>
      <c r="H87" s="572"/>
      <c r="I87" s="572"/>
      <c r="J87" s="572"/>
      <c r="K87" s="572"/>
      <c r="L87" s="572"/>
      <c r="M87" s="572"/>
      <c r="N87" s="572"/>
      <c r="O87" s="572"/>
      <c r="P87" s="572"/>
      <c r="Q87" s="573"/>
      <c r="S87" s="13"/>
    </row>
    <row r="88" spans="2:19" s="9" customFormat="1" x14ac:dyDescent="0.25">
      <c r="C88" s="28"/>
      <c r="D88" s="28"/>
      <c r="E88" s="28"/>
      <c r="F88" s="28"/>
      <c r="G88" s="28"/>
      <c r="H88" s="28"/>
      <c r="I88" s="23"/>
      <c r="J88" s="23"/>
      <c r="K88" s="23"/>
      <c r="L88" s="23"/>
      <c r="M88" s="23"/>
      <c r="N88" s="23"/>
      <c r="O88" s="23"/>
      <c r="P88" s="23"/>
      <c r="Q88" s="23"/>
      <c r="S88" s="13"/>
    </row>
    <row r="90" spans="2:19" x14ac:dyDescent="0.25">
      <c r="B90" s="10" t="s">
        <v>310</v>
      </c>
    </row>
    <row r="91" spans="2:19" x14ac:dyDescent="0.25">
      <c r="B91" s="8" t="s">
        <v>3</v>
      </c>
      <c r="C91" s="376" t="s">
        <v>311</v>
      </c>
      <c r="D91" s="376"/>
      <c r="E91" s="376"/>
      <c r="F91" s="376"/>
      <c r="G91" s="376"/>
      <c r="H91" s="376"/>
      <c r="I91" s="376"/>
      <c r="J91" s="376"/>
      <c r="K91" s="376"/>
      <c r="L91" s="376"/>
      <c r="M91" s="376"/>
      <c r="N91" s="376"/>
      <c r="O91" s="376"/>
      <c r="P91" s="376"/>
      <c r="Q91" s="376"/>
    </row>
    <row r="92" spans="2:19" s="16" customFormat="1" ht="12" x14ac:dyDescent="0.2">
      <c r="B92" s="26">
        <v>1</v>
      </c>
      <c r="C92" s="377">
        <v>2</v>
      </c>
      <c r="D92" s="377"/>
      <c r="E92" s="377"/>
      <c r="F92" s="377"/>
      <c r="G92" s="377"/>
      <c r="H92" s="377"/>
      <c r="I92" s="377"/>
      <c r="J92" s="377"/>
      <c r="K92" s="377"/>
      <c r="L92" s="377"/>
      <c r="M92" s="377"/>
      <c r="N92" s="377"/>
      <c r="O92" s="377"/>
      <c r="P92" s="377"/>
      <c r="Q92" s="377"/>
      <c r="S92" s="17"/>
    </row>
    <row r="93" spans="2:19" s="9" customFormat="1" ht="63.75" customHeight="1" x14ac:dyDescent="0.25">
      <c r="B93" s="40" t="s">
        <v>15</v>
      </c>
      <c r="C93" s="559" t="s">
        <v>312</v>
      </c>
      <c r="D93" s="560"/>
      <c r="E93" s="560"/>
      <c r="F93" s="560"/>
      <c r="G93" s="560"/>
      <c r="H93" s="560"/>
      <c r="I93" s="560"/>
      <c r="J93" s="560"/>
      <c r="K93" s="560"/>
      <c r="L93" s="560"/>
      <c r="M93" s="560"/>
      <c r="N93" s="560"/>
      <c r="O93" s="560"/>
      <c r="P93" s="560"/>
      <c r="Q93" s="561"/>
      <c r="S93" s="13"/>
    </row>
  </sheetData>
  <mergeCells count="265">
    <mergeCell ref="C69:Q69"/>
    <mergeCell ref="C13:D13"/>
    <mergeCell ref="E13:J13"/>
    <mergeCell ref="K13:M13"/>
    <mergeCell ref="O13:Q13"/>
    <mergeCell ref="K63:K64"/>
    <mergeCell ref="L63:L64"/>
    <mergeCell ref="M63:M64"/>
    <mergeCell ref="P63:P64"/>
    <mergeCell ref="Q63:Q64"/>
    <mergeCell ref="K65:K66"/>
    <mergeCell ref="L65:L66"/>
    <mergeCell ref="M65:M66"/>
    <mergeCell ref="P65:P66"/>
    <mergeCell ref="Q65:Q66"/>
    <mergeCell ref="K61:K62"/>
    <mergeCell ref="L61:L62"/>
    <mergeCell ref="M61:M62"/>
    <mergeCell ref="P61:P62"/>
    <mergeCell ref="Q61:Q62"/>
    <mergeCell ref="K56:K57"/>
    <mergeCell ref="L56:L57"/>
    <mergeCell ref="M56:M57"/>
    <mergeCell ref="P56:P57"/>
    <mergeCell ref="B65:B66"/>
    <mergeCell ref="C65:C66"/>
    <mergeCell ref="D65:D66"/>
    <mergeCell ref="E65:E66"/>
    <mergeCell ref="F65:F66"/>
    <mergeCell ref="G65:G66"/>
    <mergeCell ref="H65:H66"/>
    <mergeCell ref="I65:I66"/>
    <mergeCell ref="J65:J66"/>
    <mergeCell ref="B63:B64"/>
    <mergeCell ref="C63:C64"/>
    <mergeCell ref="D63:D64"/>
    <mergeCell ref="E63:E64"/>
    <mergeCell ref="F63:F64"/>
    <mergeCell ref="G63:G64"/>
    <mergeCell ref="H63:H64"/>
    <mergeCell ref="I63:I64"/>
    <mergeCell ref="J63:J64"/>
    <mergeCell ref="B61:B62"/>
    <mergeCell ref="C61:C62"/>
    <mergeCell ref="D61:D62"/>
    <mergeCell ref="E61:E62"/>
    <mergeCell ref="F61:F62"/>
    <mergeCell ref="G61:G62"/>
    <mergeCell ref="H61:H62"/>
    <mergeCell ref="I61:I62"/>
    <mergeCell ref="J61:J62"/>
    <mergeCell ref="Q56:Q57"/>
    <mergeCell ref="B59:B60"/>
    <mergeCell ref="C59:C60"/>
    <mergeCell ref="D59:D60"/>
    <mergeCell ref="E59:E60"/>
    <mergeCell ref="F59:F60"/>
    <mergeCell ref="G59:G60"/>
    <mergeCell ref="H59:H60"/>
    <mergeCell ref="I59:I60"/>
    <mergeCell ref="J59:J60"/>
    <mergeCell ref="K59:K60"/>
    <mergeCell ref="L59:L60"/>
    <mergeCell ref="M59:M60"/>
    <mergeCell ref="P59:P60"/>
    <mergeCell ref="Q59:Q60"/>
    <mergeCell ref="B56:B57"/>
    <mergeCell ref="C56:C57"/>
    <mergeCell ref="D56:D57"/>
    <mergeCell ref="E56:E57"/>
    <mergeCell ref="F56:F57"/>
    <mergeCell ref="G56:G57"/>
    <mergeCell ref="H56:H57"/>
    <mergeCell ref="I56:I57"/>
    <mergeCell ref="J56:J57"/>
    <mergeCell ref="B16:I16"/>
    <mergeCell ref="J16:M16"/>
    <mergeCell ref="B17:I17"/>
    <mergeCell ref="J17:M17"/>
    <mergeCell ref="B18:I18"/>
    <mergeCell ref="J18:M18"/>
    <mergeCell ref="B19:I19"/>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C12:D12"/>
    <mergeCell ref="E12:J12"/>
    <mergeCell ref="K12:M12"/>
    <mergeCell ref="O12:Q12"/>
    <mergeCell ref="B15:Q15"/>
    <mergeCell ref="I43:I44"/>
    <mergeCell ref="J43:J44"/>
    <mergeCell ref="P39:P41"/>
    <mergeCell ref="Q39:Q41"/>
    <mergeCell ref="I40:I41"/>
    <mergeCell ref="J40:L40"/>
    <mergeCell ref="M40:M41"/>
    <mergeCell ref="N40:N41"/>
    <mergeCell ref="B39:B41"/>
    <mergeCell ref="C39:C41"/>
    <mergeCell ref="D39:D41"/>
    <mergeCell ref="E39:E41"/>
    <mergeCell ref="F39:F41"/>
    <mergeCell ref="O40:O41"/>
    <mergeCell ref="G39:G41"/>
    <mergeCell ref="H39:H41"/>
    <mergeCell ref="I39:M39"/>
    <mergeCell ref="N39:O39"/>
    <mergeCell ref="K43:K44"/>
    <mergeCell ref="L43:L44"/>
    <mergeCell ref="M43:M44"/>
    <mergeCell ref="P43:P44"/>
    <mergeCell ref="Q43:Q44"/>
    <mergeCell ref="B46:B47"/>
    <mergeCell ref="C46:C47"/>
    <mergeCell ref="D46:D47"/>
    <mergeCell ref="E46:E47"/>
    <mergeCell ref="F46:F47"/>
    <mergeCell ref="M46:M47"/>
    <mergeCell ref="P46:P47"/>
    <mergeCell ref="Q46:Q47"/>
    <mergeCell ref="I46:I47"/>
    <mergeCell ref="J46:J47"/>
    <mergeCell ref="K46:K47"/>
    <mergeCell ref="L46:L47"/>
    <mergeCell ref="B43:B44"/>
    <mergeCell ref="C43:C44"/>
    <mergeCell ref="D43:D44"/>
    <mergeCell ref="E43:E44"/>
    <mergeCell ref="F43:F44"/>
    <mergeCell ref="G43:G44"/>
    <mergeCell ref="H43:H44"/>
    <mergeCell ref="B48:B49"/>
    <mergeCell ref="C48:C49"/>
    <mergeCell ref="D48:D49"/>
    <mergeCell ref="E48:E49"/>
    <mergeCell ref="F48:F49"/>
    <mergeCell ref="G48:G49"/>
    <mergeCell ref="H48:H49"/>
    <mergeCell ref="G46:G47"/>
    <mergeCell ref="H46:H47"/>
    <mergeCell ref="C73:E73"/>
    <mergeCell ref="F73:J73"/>
    <mergeCell ref="K73:Q73"/>
    <mergeCell ref="C74:E74"/>
    <mergeCell ref="F74:J74"/>
    <mergeCell ref="K74:Q74"/>
    <mergeCell ref="Q48:Q49"/>
    <mergeCell ref="B67:H67"/>
    <mergeCell ref="N67:Q67"/>
    <mergeCell ref="C68:Q68"/>
    <mergeCell ref="C72:E72"/>
    <mergeCell ref="F72:J72"/>
    <mergeCell ref="K72:Q72"/>
    <mergeCell ref="G50:G51"/>
    <mergeCell ref="H50:H51"/>
    <mergeCell ref="I50:I51"/>
    <mergeCell ref="I48:I49"/>
    <mergeCell ref="J48:J49"/>
    <mergeCell ref="K48:K49"/>
    <mergeCell ref="L48:L49"/>
    <mergeCell ref="M48:M49"/>
    <mergeCell ref="P48:P49"/>
    <mergeCell ref="Q50:Q51"/>
    <mergeCell ref="E52:E53"/>
    <mergeCell ref="C86:E86"/>
    <mergeCell ref="F86:Q86"/>
    <mergeCell ref="C91:Q91"/>
    <mergeCell ref="C92:Q92"/>
    <mergeCell ref="C93:Q93"/>
    <mergeCell ref="B50:B51"/>
    <mergeCell ref="C50:C51"/>
    <mergeCell ref="D50:D51"/>
    <mergeCell ref="E50:E51"/>
    <mergeCell ref="F50:F51"/>
    <mergeCell ref="C80:E80"/>
    <mergeCell ref="F80:J80"/>
    <mergeCell ref="K80:Q80"/>
    <mergeCell ref="C84:E84"/>
    <mergeCell ref="F84:Q84"/>
    <mergeCell ref="C85:E85"/>
    <mergeCell ref="F85:Q85"/>
    <mergeCell ref="C78:E78"/>
    <mergeCell ref="F78:J78"/>
    <mergeCell ref="K78:Q78"/>
    <mergeCell ref="C79:E79"/>
    <mergeCell ref="F79:J79"/>
    <mergeCell ref="K79:Q79"/>
    <mergeCell ref="D52:D53"/>
    <mergeCell ref="J50:J51"/>
    <mergeCell ref="K50:K51"/>
    <mergeCell ref="L50:L51"/>
    <mergeCell ref="M50:M51"/>
    <mergeCell ref="P50:P51"/>
    <mergeCell ref="J54:J55"/>
    <mergeCell ref="K54:K55"/>
    <mergeCell ref="L54:L55"/>
    <mergeCell ref="M54:M55"/>
    <mergeCell ref="P54:P55"/>
    <mergeCell ref="I54:I55"/>
    <mergeCell ref="H52:H53"/>
    <mergeCell ref="I52:I53"/>
    <mergeCell ref="J52:J53"/>
    <mergeCell ref="K52:K53"/>
    <mergeCell ref="L52:L53"/>
    <mergeCell ref="M52:M53"/>
    <mergeCell ref="B52:B53"/>
    <mergeCell ref="C52:C53"/>
    <mergeCell ref="F52:F53"/>
    <mergeCell ref="G52:G53"/>
    <mergeCell ref="J19:M19"/>
    <mergeCell ref="B20:I20"/>
    <mergeCell ref="J20:M20"/>
    <mergeCell ref="B21:I21"/>
    <mergeCell ref="J21:M21"/>
    <mergeCell ref="J22:M22"/>
    <mergeCell ref="B23:I23"/>
    <mergeCell ref="J23:M23"/>
    <mergeCell ref="B24:I24"/>
    <mergeCell ref="J24:M24"/>
    <mergeCell ref="B25:I25"/>
    <mergeCell ref="J25:M25"/>
    <mergeCell ref="B26:I26"/>
    <mergeCell ref="J26:M26"/>
    <mergeCell ref="B27:I27"/>
    <mergeCell ref="J27:M27"/>
    <mergeCell ref="B28:I28"/>
    <mergeCell ref="J28:M28"/>
    <mergeCell ref="B29:I29"/>
    <mergeCell ref="J29:M29"/>
    <mergeCell ref="C87:E87"/>
    <mergeCell ref="F87:Q87"/>
    <mergeCell ref="B35:I35"/>
    <mergeCell ref="J35:M35"/>
    <mergeCell ref="B30:I30"/>
    <mergeCell ref="J30:M30"/>
    <mergeCell ref="B31:I31"/>
    <mergeCell ref="J31:M31"/>
    <mergeCell ref="B32:I32"/>
    <mergeCell ref="J32:M32"/>
    <mergeCell ref="B33:I33"/>
    <mergeCell ref="J33:M33"/>
    <mergeCell ref="B34:I34"/>
    <mergeCell ref="J34:M34"/>
    <mergeCell ref="Q54:Q55"/>
    <mergeCell ref="P52:P53"/>
    <mergeCell ref="Q52:Q53"/>
    <mergeCell ref="B54:B55"/>
    <mergeCell ref="C54:C55"/>
    <mergeCell ref="D54:D55"/>
    <mergeCell ref="E54:E55"/>
    <mergeCell ref="F54:F55"/>
    <mergeCell ref="G54:G55"/>
    <mergeCell ref="H54:H55"/>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S92"/>
  <sheetViews>
    <sheetView topLeftCell="A33" zoomScale="80" zoomScaleNormal="80" workbookViewId="0">
      <selection activeCell="B84" sqref="B84:Q85"/>
    </sheetView>
  </sheetViews>
  <sheetFormatPr defaultColWidth="8.7109375" defaultRowHeight="15" x14ac:dyDescent="0.25"/>
  <cols>
    <col min="1" max="1" width="3.5703125" style="74" customWidth="1"/>
    <col min="2" max="2" width="15.5703125" style="112" customWidth="1"/>
    <col min="3" max="3" width="9.5703125" style="102" customWidth="1"/>
    <col min="4" max="4" width="14.5703125" style="102" customWidth="1"/>
    <col min="5" max="5" width="13.7109375" style="102" customWidth="1"/>
    <col min="6" max="6" width="10.5703125" style="102" customWidth="1"/>
    <col min="7" max="7" width="11" style="102" customWidth="1"/>
    <col min="8" max="8" width="10.5703125" style="102" customWidth="1"/>
    <col min="9" max="9" width="11.5703125" style="113" customWidth="1"/>
    <col min="10" max="10" width="9.28515625" style="113"/>
    <col min="11" max="11" width="11.5703125" style="113" customWidth="1"/>
    <col min="12" max="12" width="11.28515625" style="113" customWidth="1"/>
    <col min="13" max="13" width="10.42578125" style="113" customWidth="1"/>
    <col min="14" max="14" width="46.7109375" style="102" customWidth="1"/>
    <col min="15" max="15" width="10.5703125" style="101" customWidth="1"/>
    <col min="16" max="16" width="12.5703125" style="102" customWidth="1"/>
    <col min="17" max="17" width="13.28515625" style="102" customWidth="1"/>
    <col min="18" max="18" width="11.7109375" style="74" bestFit="1" customWidth="1"/>
    <col min="19" max="19" width="9.28515625" style="89"/>
    <col min="20" max="20" width="17.28515625" style="74" customWidth="1"/>
    <col min="21" max="16384" width="8.7109375" style="74"/>
  </cols>
  <sheetData>
    <row r="2" spans="2:19" x14ac:dyDescent="0.25">
      <c r="B2" s="655" t="s">
        <v>185</v>
      </c>
      <c r="C2" s="655"/>
      <c r="D2" s="655"/>
      <c r="E2" s="655"/>
      <c r="F2" s="655"/>
      <c r="G2" s="655"/>
      <c r="H2" s="655"/>
      <c r="I2" s="655"/>
      <c r="J2" s="655"/>
      <c r="K2" s="655"/>
      <c r="L2" s="655"/>
      <c r="M2" s="655"/>
      <c r="N2" s="655"/>
      <c r="O2" s="655"/>
      <c r="P2" s="655"/>
      <c r="Q2" s="655"/>
    </row>
    <row r="3" spans="2:19" x14ac:dyDescent="0.25">
      <c r="B3" s="655" t="s">
        <v>186</v>
      </c>
      <c r="C3" s="655"/>
      <c r="D3" s="655"/>
      <c r="E3" s="655"/>
      <c r="F3" s="655"/>
      <c r="G3" s="655"/>
      <c r="H3" s="655"/>
      <c r="I3" s="655"/>
      <c r="J3" s="655"/>
      <c r="K3" s="655"/>
      <c r="L3" s="655"/>
      <c r="M3" s="655"/>
      <c r="N3" s="655"/>
      <c r="O3" s="655"/>
      <c r="P3" s="655"/>
      <c r="Q3" s="655"/>
    </row>
    <row r="5" spans="2:19" x14ac:dyDescent="0.25">
      <c r="B5" s="655" t="s">
        <v>404</v>
      </c>
      <c r="C5" s="655"/>
      <c r="D5" s="655"/>
      <c r="E5" s="655"/>
      <c r="F5" s="655"/>
      <c r="G5" s="655"/>
      <c r="H5" s="655"/>
      <c r="I5" s="655"/>
      <c r="J5" s="655"/>
      <c r="K5" s="655"/>
      <c r="L5" s="655"/>
      <c r="M5" s="655"/>
      <c r="N5" s="655"/>
      <c r="O5" s="655"/>
      <c r="P5" s="655"/>
      <c r="Q5" s="655"/>
    </row>
    <row r="6" spans="2:19" x14ac:dyDescent="0.25">
      <c r="B6" s="655" t="s">
        <v>405</v>
      </c>
      <c r="C6" s="655"/>
      <c r="D6" s="655"/>
      <c r="E6" s="655"/>
      <c r="F6" s="655"/>
      <c r="G6" s="655"/>
      <c r="H6" s="655"/>
      <c r="I6" s="655"/>
      <c r="J6" s="655"/>
      <c r="K6" s="655"/>
      <c r="L6" s="655"/>
      <c r="M6" s="655"/>
      <c r="N6" s="655"/>
      <c r="O6" s="655"/>
      <c r="P6" s="655"/>
      <c r="Q6" s="655"/>
    </row>
    <row r="8" spans="2:19" ht="15" customHeight="1" x14ac:dyDescent="0.25">
      <c r="B8" s="96" t="s">
        <v>189</v>
      </c>
      <c r="I8" s="102"/>
      <c r="J8" s="102"/>
      <c r="K8" s="102"/>
      <c r="L8" s="102"/>
      <c r="M8" s="102"/>
      <c r="O8" s="102"/>
    </row>
    <row r="9" spans="2:19" ht="15" customHeight="1" x14ac:dyDescent="0.25">
      <c r="B9" s="626" t="s">
        <v>3</v>
      </c>
      <c r="C9" s="626" t="s">
        <v>190</v>
      </c>
      <c r="D9" s="626"/>
      <c r="E9" s="656" t="s">
        <v>191</v>
      </c>
      <c r="F9" s="656"/>
      <c r="G9" s="656"/>
      <c r="H9" s="656"/>
      <c r="I9" s="656"/>
      <c r="J9" s="656"/>
      <c r="K9" s="657" t="s">
        <v>406</v>
      </c>
      <c r="L9" s="657"/>
      <c r="M9" s="657"/>
      <c r="N9" s="656" t="s">
        <v>193</v>
      </c>
      <c r="O9" s="656"/>
      <c r="P9" s="656"/>
      <c r="Q9" s="656"/>
    </row>
    <row r="10" spans="2:19" x14ac:dyDescent="0.25">
      <c r="B10" s="626"/>
      <c r="C10" s="626"/>
      <c r="D10" s="626"/>
      <c r="E10" s="656"/>
      <c r="F10" s="656"/>
      <c r="G10" s="656"/>
      <c r="H10" s="656"/>
      <c r="I10" s="656"/>
      <c r="J10" s="656"/>
      <c r="K10" s="657"/>
      <c r="L10" s="657"/>
      <c r="M10" s="657"/>
      <c r="N10" s="90" t="s">
        <v>194</v>
      </c>
      <c r="O10" s="656" t="s">
        <v>195</v>
      </c>
      <c r="P10" s="656"/>
      <c r="Q10" s="656"/>
    </row>
    <row r="11" spans="2:19" s="75" customFormat="1" ht="12" x14ac:dyDescent="0.2">
      <c r="B11" s="91">
        <v>1</v>
      </c>
      <c r="C11" s="658">
        <v>2</v>
      </c>
      <c r="D11" s="658"/>
      <c r="E11" s="659">
        <v>3</v>
      </c>
      <c r="F11" s="659"/>
      <c r="G11" s="659"/>
      <c r="H11" s="659"/>
      <c r="I11" s="659"/>
      <c r="J11" s="659"/>
      <c r="K11" s="660">
        <v>4</v>
      </c>
      <c r="L11" s="660"/>
      <c r="M11" s="660"/>
      <c r="N11" s="92">
        <v>5</v>
      </c>
      <c r="O11" s="659">
        <v>6</v>
      </c>
      <c r="P11" s="659"/>
      <c r="Q11" s="659"/>
      <c r="S11" s="93"/>
    </row>
    <row r="12" spans="2:19" ht="29.25" customHeight="1" x14ac:dyDescent="0.25">
      <c r="B12" s="94" t="s">
        <v>196</v>
      </c>
      <c r="C12" s="522" t="s">
        <v>407</v>
      </c>
      <c r="D12" s="524"/>
      <c r="E12" s="621" t="s">
        <v>408</v>
      </c>
      <c r="F12" s="621"/>
      <c r="G12" s="621"/>
      <c r="H12" s="621"/>
      <c r="I12" s="621"/>
      <c r="J12" s="621"/>
      <c r="K12" s="622">
        <v>0</v>
      </c>
      <c r="L12" s="622"/>
      <c r="M12" s="622"/>
      <c r="N12" s="95">
        <v>0</v>
      </c>
      <c r="O12" s="649">
        <f>O43</f>
        <v>80</v>
      </c>
      <c r="P12" s="650"/>
      <c r="Q12" s="651"/>
    </row>
    <row r="13" spans="2:19" ht="29.25" customHeight="1" x14ac:dyDescent="0.25">
      <c r="B13" s="94" t="s">
        <v>409</v>
      </c>
      <c r="C13" s="522" t="s">
        <v>410</v>
      </c>
      <c r="D13" s="524"/>
      <c r="E13" s="621" t="s">
        <v>66</v>
      </c>
      <c r="F13" s="621"/>
      <c r="G13" s="621"/>
      <c r="H13" s="621"/>
      <c r="I13" s="621"/>
      <c r="J13" s="621"/>
      <c r="K13" s="622">
        <v>0</v>
      </c>
      <c r="L13" s="622"/>
      <c r="M13" s="622"/>
      <c r="N13" s="95">
        <v>0</v>
      </c>
      <c r="O13" s="649">
        <f>+O44</f>
        <v>80</v>
      </c>
      <c r="P13" s="650"/>
      <c r="Q13" s="651"/>
    </row>
    <row r="15" spans="2:19" x14ac:dyDescent="0.25">
      <c r="B15" s="653" t="s">
        <v>203</v>
      </c>
      <c r="C15" s="653"/>
      <c r="D15" s="653"/>
      <c r="E15" s="653"/>
      <c r="F15" s="653"/>
      <c r="G15" s="653"/>
      <c r="H15" s="653"/>
      <c r="I15" s="653"/>
      <c r="J15" s="653"/>
      <c r="K15" s="653"/>
      <c r="L15" s="653"/>
      <c r="M15" s="653"/>
      <c r="N15" s="654"/>
      <c r="O15" s="654"/>
      <c r="P15" s="654"/>
      <c r="Q15" s="654"/>
    </row>
    <row r="16" spans="2:19" x14ac:dyDescent="0.25">
      <c r="B16" s="642" t="s">
        <v>204</v>
      </c>
      <c r="C16" s="643"/>
      <c r="D16" s="643"/>
      <c r="E16" s="643"/>
      <c r="F16" s="643"/>
      <c r="G16" s="643"/>
      <c r="H16" s="643"/>
      <c r="I16" s="644"/>
      <c r="J16" s="642" t="s">
        <v>205</v>
      </c>
      <c r="K16" s="643"/>
      <c r="L16" s="643"/>
      <c r="M16" s="644"/>
      <c r="N16" s="97"/>
      <c r="O16" s="71"/>
      <c r="P16" s="71"/>
      <c r="Q16" s="71"/>
    </row>
    <row r="17" spans="2:19" s="75" customFormat="1" ht="14.25" customHeight="1" x14ac:dyDescent="0.2">
      <c r="B17" s="634">
        <v>1</v>
      </c>
      <c r="C17" s="635"/>
      <c r="D17" s="635"/>
      <c r="E17" s="635"/>
      <c r="F17" s="635"/>
      <c r="G17" s="635"/>
      <c r="H17" s="635"/>
      <c r="I17" s="635"/>
      <c r="J17" s="634">
        <v>2</v>
      </c>
      <c r="K17" s="635"/>
      <c r="L17" s="635"/>
      <c r="M17" s="636"/>
      <c r="N17" s="98"/>
      <c r="O17" s="99"/>
      <c r="P17" s="99"/>
      <c r="Q17" s="99"/>
      <c r="S17" s="93"/>
    </row>
    <row r="18" spans="2:19" x14ac:dyDescent="0.25">
      <c r="B18" s="538" t="s">
        <v>206</v>
      </c>
      <c r="C18" s="596"/>
      <c r="D18" s="596"/>
      <c r="E18" s="596"/>
      <c r="F18" s="596"/>
      <c r="G18" s="596"/>
      <c r="H18" s="596"/>
      <c r="I18" s="597"/>
      <c r="J18" s="516">
        <f>+J19+J22+J25</f>
        <v>1570035</v>
      </c>
      <c r="K18" s="650"/>
      <c r="L18" s="650"/>
      <c r="M18" s="651"/>
      <c r="N18" s="100"/>
    </row>
    <row r="19" spans="2:19" x14ac:dyDescent="0.25">
      <c r="B19" s="538" t="s">
        <v>207</v>
      </c>
      <c r="C19" s="596"/>
      <c r="D19" s="596"/>
      <c r="E19" s="596"/>
      <c r="F19" s="596"/>
      <c r="G19" s="596"/>
      <c r="H19" s="596"/>
      <c r="I19" s="597"/>
      <c r="J19" s="516">
        <f>+J20</f>
        <v>0</v>
      </c>
      <c r="K19" s="517"/>
      <c r="L19" s="517"/>
      <c r="M19" s="518"/>
      <c r="N19" s="103"/>
      <c r="O19" s="104"/>
      <c r="P19" s="104"/>
      <c r="Q19" s="104"/>
    </row>
    <row r="20" spans="2:19" x14ac:dyDescent="0.25">
      <c r="B20" s="601" t="s">
        <v>208</v>
      </c>
      <c r="C20" s="602"/>
      <c r="D20" s="602"/>
      <c r="E20" s="602"/>
      <c r="F20" s="602"/>
      <c r="G20" s="602"/>
      <c r="H20" s="602"/>
      <c r="I20" s="623"/>
      <c r="J20" s="652">
        <f>+J68</f>
        <v>0</v>
      </c>
      <c r="K20" s="609"/>
      <c r="L20" s="609"/>
      <c r="M20" s="610"/>
      <c r="N20" s="103"/>
      <c r="O20" s="104"/>
      <c r="P20" s="104"/>
      <c r="Q20" s="104"/>
    </row>
    <row r="21" spans="2:19" x14ac:dyDescent="0.25">
      <c r="B21" s="519" t="s">
        <v>209</v>
      </c>
      <c r="C21" s="520"/>
      <c r="D21" s="520"/>
      <c r="E21" s="520"/>
      <c r="F21" s="520"/>
      <c r="G21" s="520"/>
      <c r="H21" s="520"/>
      <c r="I21" s="520"/>
      <c r="J21" s="522"/>
      <c r="K21" s="523"/>
      <c r="L21" s="523"/>
      <c r="M21" s="524"/>
      <c r="N21" s="105"/>
      <c r="O21" s="106"/>
      <c r="P21" s="106"/>
      <c r="Q21" s="106"/>
    </row>
    <row r="22" spans="2:19" x14ac:dyDescent="0.25">
      <c r="B22" s="107" t="s">
        <v>210</v>
      </c>
      <c r="C22" s="107"/>
      <c r="D22" s="107"/>
      <c r="E22" s="107"/>
      <c r="F22" s="107"/>
      <c r="G22" s="107"/>
      <c r="H22" s="107"/>
      <c r="I22" s="107"/>
      <c r="J22" s="516">
        <f>+J23</f>
        <v>0</v>
      </c>
      <c r="K22" s="599"/>
      <c r="L22" s="599"/>
      <c r="M22" s="600"/>
      <c r="N22" s="103"/>
      <c r="O22" s="104"/>
      <c r="P22" s="104"/>
      <c r="Q22" s="104"/>
    </row>
    <row r="23" spans="2:19" x14ac:dyDescent="0.25">
      <c r="B23" s="519" t="s">
        <v>211</v>
      </c>
      <c r="C23" s="520"/>
      <c r="D23" s="520"/>
      <c r="E23" s="520"/>
      <c r="F23" s="520"/>
      <c r="G23" s="520"/>
      <c r="H23" s="520"/>
      <c r="I23" s="521"/>
      <c r="J23" s="608">
        <f>+K68</f>
        <v>0</v>
      </c>
      <c r="K23" s="609"/>
      <c r="L23" s="609"/>
      <c r="M23" s="610"/>
      <c r="N23" s="108"/>
      <c r="O23" s="109"/>
      <c r="P23" s="109"/>
      <c r="Q23" s="109"/>
      <c r="R23" s="110"/>
    </row>
    <row r="24" spans="2:19" x14ac:dyDescent="0.25">
      <c r="B24" s="519" t="s">
        <v>212</v>
      </c>
      <c r="C24" s="520"/>
      <c r="D24" s="520"/>
      <c r="E24" s="520"/>
      <c r="F24" s="520"/>
      <c r="G24" s="520"/>
      <c r="H24" s="520"/>
      <c r="I24" s="520"/>
      <c r="J24" s="522"/>
      <c r="K24" s="523"/>
      <c r="L24" s="523"/>
      <c r="M24" s="524"/>
      <c r="N24" s="105"/>
      <c r="O24" s="106"/>
      <c r="P24" s="106"/>
      <c r="Q24" s="106"/>
      <c r="R24" s="110"/>
    </row>
    <row r="25" spans="2:19" x14ac:dyDescent="0.25">
      <c r="B25" s="538" t="s">
        <v>213</v>
      </c>
      <c r="C25" s="611"/>
      <c r="D25" s="611"/>
      <c r="E25" s="611"/>
      <c r="F25" s="611"/>
      <c r="G25" s="611"/>
      <c r="H25" s="611"/>
      <c r="I25" s="612"/>
      <c r="J25" s="516">
        <f>J26</f>
        <v>1570035</v>
      </c>
      <c r="K25" s="517"/>
      <c r="L25" s="517"/>
      <c r="M25" s="518"/>
      <c r="N25" s="103"/>
      <c r="O25" s="111"/>
      <c r="P25" s="111"/>
      <c r="Q25" s="111"/>
    </row>
    <row r="26" spans="2:19" x14ac:dyDescent="0.25">
      <c r="B26" s="519" t="s">
        <v>214</v>
      </c>
      <c r="C26" s="520"/>
      <c r="D26" s="520"/>
      <c r="E26" s="520"/>
      <c r="F26" s="520"/>
      <c r="G26" s="520"/>
      <c r="H26" s="520"/>
      <c r="I26" s="521"/>
      <c r="J26" s="607">
        <f>+L68</f>
        <v>1570035</v>
      </c>
      <c r="K26" s="607"/>
      <c r="L26" s="607"/>
      <c r="M26" s="607"/>
      <c r="N26" s="100"/>
    </row>
    <row r="27" spans="2:19" x14ac:dyDescent="0.25">
      <c r="B27" s="519" t="s">
        <v>212</v>
      </c>
      <c r="C27" s="520"/>
      <c r="D27" s="520"/>
      <c r="E27" s="520"/>
      <c r="F27" s="520"/>
      <c r="G27" s="520"/>
      <c r="H27" s="520"/>
      <c r="I27" s="520"/>
      <c r="J27" s="522"/>
      <c r="K27" s="523"/>
      <c r="L27" s="523"/>
      <c r="M27" s="524"/>
      <c r="N27" s="105"/>
      <c r="O27" s="106"/>
      <c r="P27" s="106"/>
      <c r="Q27" s="106"/>
    </row>
    <row r="28" spans="2:19" x14ac:dyDescent="0.25">
      <c r="B28" s="538" t="s">
        <v>215</v>
      </c>
      <c r="C28" s="596"/>
      <c r="D28" s="596"/>
      <c r="E28" s="596"/>
      <c r="F28" s="596"/>
      <c r="G28" s="596"/>
      <c r="H28" s="596"/>
      <c r="I28" s="597"/>
      <c r="J28" s="598"/>
      <c r="K28" s="599"/>
      <c r="L28" s="599"/>
      <c r="M28" s="600"/>
      <c r="N28" s="103"/>
      <c r="O28" s="104"/>
      <c r="P28" s="104"/>
      <c r="Q28" s="104"/>
    </row>
    <row r="29" spans="2:19" x14ac:dyDescent="0.25">
      <c r="B29" s="601" t="s">
        <v>216</v>
      </c>
      <c r="C29" s="602"/>
      <c r="D29" s="602"/>
      <c r="E29" s="602"/>
      <c r="F29" s="602"/>
      <c r="G29" s="602"/>
      <c r="H29" s="602"/>
      <c r="I29" s="602"/>
      <c r="J29" s="603"/>
      <c r="K29" s="604"/>
      <c r="L29" s="604"/>
      <c r="M29" s="605"/>
      <c r="N29" s="103"/>
      <c r="O29" s="104"/>
      <c r="P29" s="104"/>
      <c r="Q29" s="104"/>
    </row>
    <row r="30" spans="2:19" x14ac:dyDescent="0.25">
      <c r="B30" s="522"/>
      <c r="C30" s="523"/>
      <c r="D30" s="523"/>
      <c r="E30" s="523"/>
      <c r="F30" s="523"/>
      <c r="G30" s="523"/>
      <c r="H30" s="523"/>
      <c r="I30" s="524"/>
      <c r="J30" s="522"/>
      <c r="K30" s="523"/>
      <c r="L30" s="523"/>
      <c r="M30" s="524"/>
      <c r="N30" s="105"/>
      <c r="O30" s="106"/>
      <c r="P30" s="106"/>
      <c r="Q30" s="106"/>
    </row>
    <row r="31" spans="2:19" x14ac:dyDescent="0.25">
      <c r="B31" s="538" t="s">
        <v>217</v>
      </c>
      <c r="C31" s="596"/>
      <c r="D31" s="596"/>
      <c r="E31" s="596"/>
      <c r="F31" s="596"/>
      <c r="G31" s="596"/>
      <c r="H31" s="596"/>
      <c r="I31" s="596"/>
      <c r="J31" s="606">
        <f>J32+N33+N34</f>
        <v>277065</v>
      </c>
      <c r="K31" s="606"/>
      <c r="L31" s="606"/>
      <c r="M31" s="606"/>
      <c r="N31" s="100"/>
    </row>
    <row r="32" spans="2:19" x14ac:dyDescent="0.25">
      <c r="B32" s="519" t="s">
        <v>218</v>
      </c>
      <c r="C32" s="520"/>
      <c r="D32" s="520"/>
      <c r="E32" s="520"/>
      <c r="F32" s="520"/>
      <c r="G32" s="520"/>
      <c r="H32" s="520"/>
      <c r="I32" s="521"/>
      <c r="J32" s="607">
        <f>+M68</f>
        <v>277065</v>
      </c>
      <c r="K32" s="607"/>
      <c r="L32" s="607"/>
      <c r="M32" s="607"/>
      <c r="N32" s="100"/>
    </row>
    <row r="33" spans="2:19" x14ac:dyDescent="0.25">
      <c r="B33" s="519" t="s">
        <v>219</v>
      </c>
      <c r="C33" s="520"/>
      <c r="D33" s="520"/>
      <c r="E33" s="520"/>
      <c r="F33" s="520"/>
      <c r="G33" s="520"/>
      <c r="H33" s="520"/>
      <c r="I33" s="521"/>
      <c r="J33" s="522"/>
      <c r="K33" s="523"/>
      <c r="L33" s="523"/>
      <c r="M33" s="524"/>
      <c r="N33" s="105"/>
      <c r="O33" s="106"/>
      <c r="P33" s="106"/>
      <c r="Q33" s="106"/>
    </row>
    <row r="34" spans="2:19" x14ac:dyDescent="0.25">
      <c r="B34" s="519" t="s">
        <v>220</v>
      </c>
      <c r="C34" s="520"/>
      <c r="D34" s="520"/>
      <c r="E34" s="520"/>
      <c r="F34" s="520"/>
      <c r="G34" s="520"/>
      <c r="H34" s="520"/>
      <c r="I34" s="521"/>
      <c r="J34" s="522"/>
      <c r="K34" s="523"/>
      <c r="L34" s="523"/>
      <c r="M34" s="524"/>
      <c r="N34" s="105"/>
      <c r="O34" s="106"/>
      <c r="P34" s="106"/>
      <c r="Q34" s="106"/>
    </row>
    <row r="35" spans="2:19" x14ac:dyDescent="0.25">
      <c r="B35" s="538" t="s">
        <v>221</v>
      </c>
      <c r="C35" s="596"/>
      <c r="D35" s="596"/>
      <c r="E35" s="596"/>
      <c r="F35" s="596"/>
      <c r="G35" s="596"/>
      <c r="H35" s="596"/>
      <c r="I35" s="597"/>
      <c r="J35" s="542">
        <f>J18+J31</f>
        <v>1847100</v>
      </c>
      <c r="K35" s="543"/>
      <c r="L35" s="543"/>
      <c r="M35" s="544"/>
    </row>
    <row r="38" spans="2:19" x14ac:dyDescent="0.25">
      <c r="B38" s="96" t="s">
        <v>222</v>
      </c>
    </row>
    <row r="39" spans="2:19" ht="15" customHeight="1" x14ac:dyDescent="0.25">
      <c r="B39" s="355" t="s">
        <v>223</v>
      </c>
      <c r="C39" s="355" t="s">
        <v>224</v>
      </c>
      <c r="D39" s="355" t="s">
        <v>225</v>
      </c>
      <c r="E39" s="355" t="s">
        <v>226</v>
      </c>
      <c r="F39" s="355" t="s">
        <v>227</v>
      </c>
      <c r="G39" s="355" t="s">
        <v>228</v>
      </c>
      <c r="H39" s="356" t="s">
        <v>229</v>
      </c>
      <c r="I39" s="357" t="s">
        <v>230</v>
      </c>
      <c r="J39" s="357"/>
      <c r="K39" s="357"/>
      <c r="L39" s="357"/>
      <c r="M39" s="357"/>
      <c r="N39" s="355" t="s">
        <v>6</v>
      </c>
      <c r="O39" s="355"/>
      <c r="P39" s="355" t="s">
        <v>231</v>
      </c>
      <c r="Q39" s="355" t="s">
        <v>232</v>
      </c>
    </row>
    <row r="40" spans="2:19" ht="25.5" customHeight="1" x14ac:dyDescent="0.25">
      <c r="B40" s="355"/>
      <c r="C40" s="355"/>
      <c r="D40" s="355"/>
      <c r="E40" s="355"/>
      <c r="F40" s="355"/>
      <c r="G40" s="355"/>
      <c r="H40" s="356"/>
      <c r="I40" s="357" t="s">
        <v>143</v>
      </c>
      <c r="J40" s="357" t="s">
        <v>233</v>
      </c>
      <c r="K40" s="357"/>
      <c r="L40" s="357"/>
      <c r="M40" s="357" t="s">
        <v>234</v>
      </c>
      <c r="N40" s="355" t="s">
        <v>316</v>
      </c>
      <c r="O40" s="355" t="s">
        <v>317</v>
      </c>
      <c r="P40" s="355"/>
      <c r="Q40" s="355"/>
    </row>
    <row r="41" spans="2:19" ht="77.25" customHeight="1" x14ac:dyDescent="0.25">
      <c r="B41" s="355"/>
      <c r="C41" s="355"/>
      <c r="D41" s="355"/>
      <c r="E41" s="355"/>
      <c r="F41" s="355"/>
      <c r="G41" s="355"/>
      <c r="H41" s="356"/>
      <c r="I41" s="357"/>
      <c r="J41" s="76" t="s">
        <v>237</v>
      </c>
      <c r="K41" s="76" t="s">
        <v>238</v>
      </c>
      <c r="L41" s="76" t="s">
        <v>239</v>
      </c>
      <c r="M41" s="357"/>
      <c r="N41" s="355"/>
      <c r="O41" s="355"/>
      <c r="P41" s="355"/>
      <c r="Q41" s="355"/>
    </row>
    <row r="42" spans="2:19" s="75" customFormat="1" ht="12" x14ac:dyDescent="0.2">
      <c r="B42" s="77">
        <v>1</v>
      </c>
      <c r="C42" s="77">
        <v>2</v>
      </c>
      <c r="D42" s="77">
        <v>3</v>
      </c>
      <c r="E42" s="77">
        <v>4</v>
      </c>
      <c r="F42" s="77">
        <v>5</v>
      </c>
      <c r="G42" s="77">
        <v>6</v>
      </c>
      <c r="H42" s="77">
        <v>7</v>
      </c>
      <c r="I42" s="78">
        <v>8</v>
      </c>
      <c r="J42" s="79">
        <v>9</v>
      </c>
      <c r="K42" s="79">
        <v>10</v>
      </c>
      <c r="L42" s="79">
        <v>11</v>
      </c>
      <c r="M42" s="79">
        <v>12</v>
      </c>
      <c r="N42" s="77">
        <v>13</v>
      </c>
      <c r="O42" s="77">
        <v>14</v>
      </c>
      <c r="P42" s="77">
        <v>15</v>
      </c>
      <c r="Q42" s="77">
        <v>16</v>
      </c>
      <c r="S42" s="93"/>
    </row>
    <row r="43" spans="2:19" ht="33" customHeight="1" x14ac:dyDescent="0.25">
      <c r="B43" s="556" t="s">
        <v>411</v>
      </c>
      <c r="C43" s="546" t="s">
        <v>241</v>
      </c>
      <c r="D43" s="546" t="s">
        <v>412</v>
      </c>
      <c r="E43" s="546" t="s">
        <v>413</v>
      </c>
      <c r="F43" s="546" t="s">
        <v>244</v>
      </c>
      <c r="G43" s="646" t="s">
        <v>245</v>
      </c>
      <c r="H43" s="546" t="s">
        <v>246</v>
      </c>
      <c r="I43" s="545">
        <f>SUM(J43:M46)</f>
        <v>1847100</v>
      </c>
      <c r="J43" s="545">
        <f>SUM(J48:J67)</f>
        <v>0</v>
      </c>
      <c r="K43" s="545">
        <f>SUM(K48:K67)</f>
        <v>0</v>
      </c>
      <c r="L43" s="545">
        <f>SUM(L48:L67)</f>
        <v>1570035</v>
      </c>
      <c r="M43" s="545">
        <f>SUM(M48:M67)</f>
        <v>277065</v>
      </c>
      <c r="N43" s="69" t="s">
        <v>414</v>
      </c>
      <c r="O43" s="87">
        <f>+(O48+O52+O56+O60+O64)/5</f>
        <v>80</v>
      </c>
      <c r="P43" s="546" t="s">
        <v>37</v>
      </c>
      <c r="Q43" s="546" t="s">
        <v>248</v>
      </c>
    </row>
    <row r="44" spans="2:19" ht="33" customHeight="1" x14ac:dyDescent="0.25">
      <c r="B44" s="556"/>
      <c r="C44" s="546"/>
      <c r="D44" s="546"/>
      <c r="E44" s="546"/>
      <c r="F44" s="546"/>
      <c r="G44" s="647"/>
      <c r="H44" s="546"/>
      <c r="I44" s="545"/>
      <c r="J44" s="545"/>
      <c r="K44" s="545"/>
      <c r="L44" s="545"/>
      <c r="M44" s="545"/>
      <c r="N44" s="69" t="s">
        <v>415</v>
      </c>
      <c r="O44" s="87">
        <f>+(O49+O53+O57+O61+O65)/5</f>
        <v>80</v>
      </c>
      <c r="P44" s="546"/>
      <c r="Q44" s="546"/>
    </row>
    <row r="45" spans="2:19" ht="33" customHeight="1" x14ac:dyDescent="0.25">
      <c r="B45" s="556"/>
      <c r="C45" s="546"/>
      <c r="D45" s="546"/>
      <c r="E45" s="546"/>
      <c r="F45" s="546"/>
      <c r="G45" s="647"/>
      <c r="H45" s="546"/>
      <c r="I45" s="545"/>
      <c r="J45" s="545"/>
      <c r="K45" s="545"/>
      <c r="L45" s="545"/>
      <c r="M45" s="545"/>
      <c r="N45" s="69" t="s">
        <v>416</v>
      </c>
      <c r="O45" s="87">
        <f>+O50+O54+O58+O62+O66</f>
        <v>7080</v>
      </c>
      <c r="P45" s="546"/>
      <c r="Q45" s="546"/>
    </row>
    <row r="46" spans="2:19" ht="48" customHeight="1" x14ac:dyDescent="0.25">
      <c r="B46" s="556"/>
      <c r="C46" s="546"/>
      <c r="D46" s="546"/>
      <c r="E46" s="546"/>
      <c r="F46" s="546"/>
      <c r="G46" s="648"/>
      <c r="H46" s="546"/>
      <c r="I46" s="545"/>
      <c r="J46" s="545"/>
      <c r="K46" s="545"/>
      <c r="L46" s="545"/>
      <c r="M46" s="545"/>
      <c r="N46" s="69" t="s">
        <v>417</v>
      </c>
      <c r="O46" s="87">
        <f>+O51+O55+O59+O63+O67</f>
        <v>5</v>
      </c>
      <c r="P46" s="546"/>
      <c r="Q46" s="546"/>
    </row>
    <row r="47" spans="2:19" ht="22.5" x14ac:dyDescent="0.25">
      <c r="B47" s="41" t="s">
        <v>251</v>
      </c>
      <c r="C47" s="80" t="s">
        <v>37</v>
      </c>
      <c r="D47" s="80" t="s">
        <v>37</v>
      </c>
      <c r="E47" s="80" t="s">
        <v>37</v>
      </c>
      <c r="F47" s="80" t="s">
        <v>37</v>
      </c>
      <c r="G47" s="80" t="s">
        <v>37</v>
      </c>
      <c r="H47" s="80" t="s">
        <v>37</v>
      </c>
      <c r="I47" s="68" t="s">
        <v>37</v>
      </c>
      <c r="J47" s="68" t="s">
        <v>37</v>
      </c>
      <c r="K47" s="81" t="s">
        <v>37</v>
      </c>
      <c r="L47" s="81" t="s">
        <v>37</v>
      </c>
      <c r="M47" s="68" t="s">
        <v>37</v>
      </c>
      <c r="N47" s="69" t="s">
        <v>37</v>
      </c>
      <c r="O47" s="80" t="s">
        <v>37</v>
      </c>
      <c r="P47" s="82" t="s">
        <v>37</v>
      </c>
      <c r="Q47" s="80" t="s">
        <v>37</v>
      </c>
    </row>
    <row r="48" spans="2:19" ht="35.25" customHeight="1" x14ac:dyDescent="0.25">
      <c r="B48" s="526" t="s">
        <v>418</v>
      </c>
      <c r="C48" s="555" t="s">
        <v>37</v>
      </c>
      <c r="D48" s="550" t="s">
        <v>323</v>
      </c>
      <c r="E48" s="640" t="s">
        <v>419</v>
      </c>
      <c r="F48" s="555" t="s">
        <v>37</v>
      </c>
      <c r="G48" s="550" t="s">
        <v>245</v>
      </c>
      <c r="H48" s="555" t="s">
        <v>37</v>
      </c>
      <c r="I48" s="547">
        <f>SUM(J48:M51)</f>
        <v>500000</v>
      </c>
      <c r="J48" s="547">
        <v>0</v>
      </c>
      <c r="K48" s="548">
        <v>0</v>
      </c>
      <c r="L48" s="548">
        <v>425000</v>
      </c>
      <c r="M48" s="548">
        <v>75000</v>
      </c>
      <c r="N48" s="84" t="s">
        <v>414</v>
      </c>
      <c r="O48" s="83">
        <v>80</v>
      </c>
      <c r="P48" s="640" t="s">
        <v>255</v>
      </c>
      <c r="Q48" s="640" t="s">
        <v>320</v>
      </c>
    </row>
    <row r="49" spans="2:17" ht="35.25" customHeight="1" x14ac:dyDescent="0.25">
      <c r="B49" s="526"/>
      <c r="C49" s="555"/>
      <c r="D49" s="550"/>
      <c r="E49" s="640"/>
      <c r="F49" s="555"/>
      <c r="G49" s="550"/>
      <c r="H49" s="555"/>
      <c r="I49" s="547"/>
      <c r="J49" s="547"/>
      <c r="K49" s="549"/>
      <c r="L49" s="549"/>
      <c r="M49" s="549"/>
      <c r="N49" s="84" t="s">
        <v>415</v>
      </c>
      <c r="O49" s="83">
        <v>80</v>
      </c>
      <c r="P49" s="640"/>
      <c r="Q49" s="640"/>
    </row>
    <row r="50" spans="2:17" ht="24" customHeight="1" x14ac:dyDescent="0.25">
      <c r="B50" s="526"/>
      <c r="C50" s="555"/>
      <c r="D50" s="550"/>
      <c r="E50" s="640"/>
      <c r="F50" s="555"/>
      <c r="G50" s="550"/>
      <c r="H50" s="555"/>
      <c r="I50" s="547"/>
      <c r="J50" s="547"/>
      <c r="K50" s="549"/>
      <c r="L50" s="549"/>
      <c r="M50" s="549"/>
      <c r="N50" s="84" t="s">
        <v>416</v>
      </c>
      <c r="O50" s="86">
        <v>2100</v>
      </c>
      <c r="P50" s="640"/>
      <c r="Q50" s="640"/>
    </row>
    <row r="51" spans="2:17" ht="42" customHeight="1" x14ac:dyDescent="0.25">
      <c r="B51" s="526"/>
      <c r="C51" s="555"/>
      <c r="D51" s="550"/>
      <c r="E51" s="640"/>
      <c r="F51" s="555"/>
      <c r="G51" s="550"/>
      <c r="H51" s="555"/>
      <c r="I51" s="547"/>
      <c r="J51" s="547"/>
      <c r="K51" s="645"/>
      <c r="L51" s="645"/>
      <c r="M51" s="645"/>
      <c r="N51" s="84" t="s">
        <v>417</v>
      </c>
      <c r="O51" s="83">
        <v>1</v>
      </c>
      <c r="P51" s="640"/>
      <c r="Q51" s="640"/>
    </row>
    <row r="52" spans="2:17" ht="34.5" customHeight="1" x14ac:dyDescent="0.25">
      <c r="B52" s="526" t="s">
        <v>420</v>
      </c>
      <c r="C52" s="555" t="s">
        <v>37</v>
      </c>
      <c r="D52" s="550" t="s">
        <v>421</v>
      </c>
      <c r="E52" s="546" t="s">
        <v>150</v>
      </c>
      <c r="F52" s="555" t="s">
        <v>37</v>
      </c>
      <c r="G52" s="550" t="s">
        <v>245</v>
      </c>
      <c r="H52" s="555" t="s">
        <v>37</v>
      </c>
      <c r="I52" s="547">
        <f>SUM(J52:M55)</f>
        <v>350000</v>
      </c>
      <c r="J52" s="547">
        <v>0</v>
      </c>
      <c r="K52" s="548">
        <v>0</v>
      </c>
      <c r="L52" s="548">
        <v>297500</v>
      </c>
      <c r="M52" s="548">
        <v>52500</v>
      </c>
      <c r="N52" s="84" t="s">
        <v>414</v>
      </c>
      <c r="O52" s="83">
        <v>80</v>
      </c>
      <c r="P52" s="640" t="s">
        <v>255</v>
      </c>
      <c r="Q52" s="640" t="s">
        <v>320</v>
      </c>
    </row>
    <row r="53" spans="2:17" ht="34.5" customHeight="1" x14ac:dyDescent="0.25">
      <c r="B53" s="526"/>
      <c r="C53" s="555"/>
      <c r="D53" s="550"/>
      <c r="E53" s="546"/>
      <c r="F53" s="555"/>
      <c r="G53" s="550"/>
      <c r="H53" s="555"/>
      <c r="I53" s="547"/>
      <c r="J53" s="547"/>
      <c r="K53" s="549"/>
      <c r="L53" s="549"/>
      <c r="M53" s="549"/>
      <c r="N53" s="84" t="s">
        <v>415</v>
      </c>
      <c r="O53" s="83">
        <v>80</v>
      </c>
      <c r="P53" s="640"/>
      <c r="Q53" s="640"/>
    </row>
    <row r="54" spans="2:17" ht="27" customHeight="1" x14ac:dyDescent="0.25">
      <c r="B54" s="526"/>
      <c r="C54" s="555"/>
      <c r="D54" s="550"/>
      <c r="E54" s="546"/>
      <c r="F54" s="555"/>
      <c r="G54" s="550"/>
      <c r="H54" s="555"/>
      <c r="I54" s="547"/>
      <c r="J54" s="547"/>
      <c r="K54" s="549"/>
      <c r="L54" s="549"/>
      <c r="M54" s="549"/>
      <c r="N54" s="84" t="s">
        <v>416</v>
      </c>
      <c r="O54" s="86">
        <v>1500</v>
      </c>
      <c r="P54" s="640"/>
      <c r="Q54" s="640"/>
    </row>
    <row r="55" spans="2:17" ht="44.85" customHeight="1" x14ac:dyDescent="0.25">
      <c r="B55" s="526"/>
      <c r="C55" s="555"/>
      <c r="D55" s="550"/>
      <c r="E55" s="546"/>
      <c r="F55" s="555"/>
      <c r="G55" s="550"/>
      <c r="H55" s="555"/>
      <c r="I55" s="547"/>
      <c r="J55" s="547"/>
      <c r="K55" s="645"/>
      <c r="L55" s="645"/>
      <c r="M55" s="645"/>
      <c r="N55" s="84" t="s">
        <v>417</v>
      </c>
      <c r="O55" s="83">
        <v>1</v>
      </c>
      <c r="P55" s="640"/>
      <c r="Q55" s="640"/>
    </row>
    <row r="56" spans="2:17" ht="35.25" customHeight="1" x14ac:dyDescent="0.25">
      <c r="B56" s="526" t="s">
        <v>422</v>
      </c>
      <c r="C56" s="555" t="s">
        <v>37</v>
      </c>
      <c r="D56" s="550" t="s">
        <v>423</v>
      </c>
      <c r="E56" s="546" t="s">
        <v>150</v>
      </c>
      <c r="F56" s="555" t="s">
        <v>37</v>
      </c>
      <c r="G56" s="550" t="s">
        <v>245</v>
      </c>
      <c r="H56" s="555" t="s">
        <v>37</v>
      </c>
      <c r="I56" s="547">
        <f>SUM(J56:M59)</f>
        <v>347100</v>
      </c>
      <c r="J56" s="547">
        <v>0</v>
      </c>
      <c r="K56" s="548">
        <v>0</v>
      </c>
      <c r="L56" s="548">
        <v>295035</v>
      </c>
      <c r="M56" s="548">
        <v>52065</v>
      </c>
      <c r="N56" s="84" t="s">
        <v>414</v>
      </c>
      <c r="O56" s="83">
        <v>80</v>
      </c>
      <c r="P56" s="640" t="s">
        <v>375</v>
      </c>
      <c r="Q56" s="640" t="s">
        <v>363</v>
      </c>
    </row>
    <row r="57" spans="2:17" ht="35.25" customHeight="1" x14ac:dyDescent="0.25">
      <c r="B57" s="526"/>
      <c r="C57" s="555"/>
      <c r="D57" s="550"/>
      <c r="E57" s="546"/>
      <c r="F57" s="555"/>
      <c r="G57" s="550"/>
      <c r="H57" s="555"/>
      <c r="I57" s="547"/>
      <c r="J57" s="547"/>
      <c r="K57" s="549"/>
      <c r="L57" s="549"/>
      <c r="M57" s="549"/>
      <c r="N57" s="84" t="s">
        <v>415</v>
      </c>
      <c r="O57" s="83">
        <v>80</v>
      </c>
      <c r="P57" s="640"/>
      <c r="Q57" s="640"/>
    </row>
    <row r="58" spans="2:17" ht="29.25" customHeight="1" x14ac:dyDescent="0.25">
      <c r="B58" s="526"/>
      <c r="C58" s="555"/>
      <c r="D58" s="550"/>
      <c r="E58" s="546"/>
      <c r="F58" s="555"/>
      <c r="G58" s="550"/>
      <c r="H58" s="555"/>
      <c r="I58" s="547"/>
      <c r="J58" s="547"/>
      <c r="K58" s="549"/>
      <c r="L58" s="549"/>
      <c r="M58" s="549"/>
      <c r="N58" s="84" t="s">
        <v>416</v>
      </c>
      <c r="O58" s="86">
        <v>1500</v>
      </c>
      <c r="P58" s="640"/>
      <c r="Q58" s="640"/>
    </row>
    <row r="59" spans="2:17" ht="43.35" customHeight="1" x14ac:dyDescent="0.25">
      <c r="B59" s="526"/>
      <c r="C59" s="555"/>
      <c r="D59" s="550"/>
      <c r="E59" s="546"/>
      <c r="F59" s="555"/>
      <c r="G59" s="550"/>
      <c r="H59" s="555"/>
      <c r="I59" s="547"/>
      <c r="J59" s="547"/>
      <c r="K59" s="645"/>
      <c r="L59" s="645"/>
      <c r="M59" s="645"/>
      <c r="N59" s="84" t="s">
        <v>417</v>
      </c>
      <c r="O59" s="83">
        <v>1</v>
      </c>
      <c r="P59" s="640"/>
      <c r="Q59" s="640"/>
    </row>
    <row r="60" spans="2:17" ht="34.5" customHeight="1" x14ac:dyDescent="0.25">
      <c r="B60" s="526" t="s">
        <v>424</v>
      </c>
      <c r="C60" s="555" t="s">
        <v>37</v>
      </c>
      <c r="D60" s="550" t="s">
        <v>425</v>
      </c>
      <c r="E60" s="546" t="s">
        <v>150</v>
      </c>
      <c r="F60" s="555" t="s">
        <v>37</v>
      </c>
      <c r="G60" s="550" t="s">
        <v>245</v>
      </c>
      <c r="H60" s="555" t="s">
        <v>37</v>
      </c>
      <c r="I60" s="547">
        <f>SUM(J60:M63)</f>
        <v>300000</v>
      </c>
      <c r="J60" s="547">
        <v>0</v>
      </c>
      <c r="K60" s="548">
        <v>0</v>
      </c>
      <c r="L60" s="548">
        <v>255000</v>
      </c>
      <c r="M60" s="548">
        <v>45000</v>
      </c>
      <c r="N60" s="84" t="s">
        <v>414</v>
      </c>
      <c r="O60" s="83">
        <v>80</v>
      </c>
      <c r="P60" s="640" t="s">
        <v>255</v>
      </c>
      <c r="Q60" s="640" t="s">
        <v>248</v>
      </c>
    </row>
    <row r="61" spans="2:17" ht="34.5" customHeight="1" x14ac:dyDescent="0.25">
      <c r="B61" s="526"/>
      <c r="C61" s="555"/>
      <c r="D61" s="550"/>
      <c r="E61" s="546"/>
      <c r="F61" s="555"/>
      <c r="G61" s="550"/>
      <c r="H61" s="555"/>
      <c r="I61" s="547"/>
      <c r="J61" s="547"/>
      <c r="K61" s="549"/>
      <c r="L61" s="549"/>
      <c r="M61" s="549"/>
      <c r="N61" s="84" t="s">
        <v>415</v>
      </c>
      <c r="O61" s="83">
        <v>80</v>
      </c>
      <c r="P61" s="640"/>
      <c r="Q61" s="640"/>
    </row>
    <row r="62" spans="2:17" ht="26.25" customHeight="1" x14ac:dyDescent="0.25">
      <c r="B62" s="526"/>
      <c r="C62" s="555"/>
      <c r="D62" s="550"/>
      <c r="E62" s="546"/>
      <c r="F62" s="555"/>
      <c r="G62" s="550"/>
      <c r="H62" s="555"/>
      <c r="I62" s="547"/>
      <c r="J62" s="547"/>
      <c r="K62" s="549"/>
      <c r="L62" s="549"/>
      <c r="M62" s="549"/>
      <c r="N62" s="84" t="s">
        <v>416</v>
      </c>
      <c r="O62" s="83">
        <v>960</v>
      </c>
      <c r="P62" s="640"/>
      <c r="Q62" s="640"/>
    </row>
    <row r="63" spans="2:17" ht="47.1" customHeight="1" x14ac:dyDescent="0.25">
      <c r="B63" s="526"/>
      <c r="C63" s="555"/>
      <c r="D63" s="550"/>
      <c r="E63" s="546"/>
      <c r="F63" s="555"/>
      <c r="G63" s="550"/>
      <c r="H63" s="555"/>
      <c r="I63" s="547"/>
      <c r="J63" s="547"/>
      <c r="K63" s="645"/>
      <c r="L63" s="645"/>
      <c r="M63" s="645"/>
      <c r="N63" s="84" t="s">
        <v>417</v>
      </c>
      <c r="O63" s="83">
        <v>1</v>
      </c>
      <c r="P63" s="640"/>
      <c r="Q63" s="640"/>
    </row>
    <row r="64" spans="2:17" ht="34.5" customHeight="1" x14ac:dyDescent="0.25">
      <c r="B64" s="526" t="s">
        <v>426</v>
      </c>
      <c r="C64" s="555" t="s">
        <v>37</v>
      </c>
      <c r="D64" s="550" t="s">
        <v>427</v>
      </c>
      <c r="E64" s="546" t="s">
        <v>150</v>
      </c>
      <c r="F64" s="555" t="s">
        <v>37</v>
      </c>
      <c r="G64" s="550" t="s">
        <v>245</v>
      </c>
      <c r="H64" s="555" t="s">
        <v>37</v>
      </c>
      <c r="I64" s="547">
        <f>SUM(J64:M67)</f>
        <v>350000</v>
      </c>
      <c r="J64" s="547">
        <v>0</v>
      </c>
      <c r="K64" s="548">
        <v>0</v>
      </c>
      <c r="L64" s="548">
        <v>297500</v>
      </c>
      <c r="M64" s="548">
        <v>52500</v>
      </c>
      <c r="N64" s="84" t="s">
        <v>414</v>
      </c>
      <c r="O64" s="83">
        <v>80</v>
      </c>
      <c r="P64" s="640" t="s">
        <v>259</v>
      </c>
      <c r="Q64" s="640" t="s">
        <v>273</v>
      </c>
    </row>
    <row r="65" spans="2:19" ht="34.5" customHeight="1" x14ac:dyDescent="0.25">
      <c r="B65" s="526"/>
      <c r="C65" s="555"/>
      <c r="D65" s="550"/>
      <c r="E65" s="546"/>
      <c r="F65" s="555"/>
      <c r="G65" s="550"/>
      <c r="H65" s="555"/>
      <c r="I65" s="547"/>
      <c r="J65" s="547"/>
      <c r="K65" s="549"/>
      <c r="L65" s="549"/>
      <c r="M65" s="549"/>
      <c r="N65" s="84" t="s">
        <v>415</v>
      </c>
      <c r="O65" s="83">
        <v>80</v>
      </c>
      <c r="P65" s="640"/>
      <c r="Q65" s="640"/>
    </row>
    <row r="66" spans="2:19" ht="23.1" customHeight="1" x14ac:dyDescent="0.25">
      <c r="B66" s="526"/>
      <c r="C66" s="555"/>
      <c r="D66" s="550"/>
      <c r="E66" s="546"/>
      <c r="F66" s="555"/>
      <c r="G66" s="550"/>
      <c r="H66" s="555"/>
      <c r="I66" s="547"/>
      <c r="J66" s="547"/>
      <c r="K66" s="549"/>
      <c r="L66" s="549"/>
      <c r="M66" s="549"/>
      <c r="N66" s="84" t="s">
        <v>416</v>
      </c>
      <c r="O66" s="86">
        <v>1020</v>
      </c>
      <c r="P66" s="640"/>
      <c r="Q66" s="640"/>
    </row>
    <row r="67" spans="2:19" ht="44.85" customHeight="1" x14ac:dyDescent="0.25">
      <c r="B67" s="526"/>
      <c r="C67" s="555"/>
      <c r="D67" s="550"/>
      <c r="E67" s="546"/>
      <c r="F67" s="555"/>
      <c r="G67" s="550"/>
      <c r="H67" s="555"/>
      <c r="I67" s="547"/>
      <c r="J67" s="547"/>
      <c r="K67" s="645"/>
      <c r="L67" s="645"/>
      <c r="M67" s="645"/>
      <c r="N67" s="84" t="s">
        <v>417</v>
      </c>
      <c r="O67" s="83">
        <v>1</v>
      </c>
      <c r="P67" s="640"/>
      <c r="Q67" s="640"/>
    </row>
    <row r="68" spans="2:19" x14ac:dyDescent="0.25">
      <c r="B68" s="641" t="s">
        <v>287</v>
      </c>
      <c r="C68" s="641"/>
      <c r="D68" s="641"/>
      <c r="E68" s="641"/>
      <c r="F68" s="641"/>
      <c r="G68" s="641"/>
      <c r="H68" s="641"/>
      <c r="I68" s="120">
        <f>I43</f>
        <v>1847100</v>
      </c>
      <c r="J68" s="120">
        <f t="shared" ref="J68:K68" si="0">J43</f>
        <v>0</v>
      </c>
      <c r="K68" s="120">
        <f t="shared" si="0"/>
        <v>0</v>
      </c>
      <c r="L68" s="120">
        <f>L43</f>
        <v>1570035</v>
      </c>
      <c r="M68" s="120">
        <f>M43</f>
        <v>277065</v>
      </c>
      <c r="N68" s="554"/>
      <c r="O68" s="554"/>
      <c r="P68" s="554"/>
      <c r="Q68" s="554"/>
    </row>
    <row r="69" spans="2:19" ht="38.25" customHeight="1" x14ac:dyDescent="0.25">
      <c r="B69" s="121" t="s">
        <v>292</v>
      </c>
      <c r="C69" s="530" t="s">
        <v>428</v>
      </c>
      <c r="D69" s="530"/>
      <c r="E69" s="530"/>
      <c r="F69" s="530"/>
      <c r="G69" s="530"/>
      <c r="H69" s="530"/>
      <c r="I69" s="530"/>
      <c r="J69" s="530"/>
      <c r="K69" s="530"/>
      <c r="L69" s="530"/>
      <c r="M69" s="530"/>
      <c r="N69" s="530"/>
      <c r="O69" s="530"/>
      <c r="P69" s="530"/>
      <c r="Q69" s="530"/>
    </row>
    <row r="70" spans="2:19" x14ac:dyDescent="0.25">
      <c r="L70" s="122"/>
    </row>
    <row r="71" spans="2:19" x14ac:dyDescent="0.25">
      <c r="B71" s="71" t="s">
        <v>294</v>
      </c>
    </row>
    <row r="72" spans="2:19" ht="15" customHeight="1" x14ac:dyDescent="0.25">
      <c r="B72" s="119" t="s">
        <v>3</v>
      </c>
      <c r="C72" s="616" t="s">
        <v>295</v>
      </c>
      <c r="D72" s="616"/>
      <c r="E72" s="616"/>
      <c r="F72" s="642" t="s">
        <v>296</v>
      </c>
      <c r="G72" s="643"/>
      <c r="H72" s="643"/>
      <c r="I72" s="643"/>
      <c r="J72" s="644"/>
      <c r="K72" s="616" t="s">
        <v>297</v>
      </c>
      <c r="L72" s="616"/>
      <c r="M72" s="616"/>
      <c r="N72" s="616"/>
      <c r="O72" s="616"/>
      <c r="P72" s="616"/>
      <c r="Q72" s="616"/>
    </row>
    <row r="73" spans="2:19" s="75" customFormat="1" ht="12" x14ac:dyDescent="0.2">
      <c r="B73" s="115">
        <v>1</v>
      </c>
      <c r="C73" s="617">
        <v>2</v>
      </c>
      <c r="D73" s="617"/>
      <c r="E73" s="617"/>
      <c r="F73" s="634">
        <v>3</v>
      </c>
      <c r="G73" s="635"/>
      <c r="H73" s="635"/>
      <c r="I73" s="635"/>
      <c r="J73" s="636"/>
      <c r="K73" s="617">
        <v>4</v>
      </c>
      <c r="L73" s="617"/>
      <c r="M73" s="617"/>
      <c r="N73" s="617"/>
      <c r="O73" s="617"/>
      <c r="P73" s="617"/>
      <c r="Q73" s="617"/>
      <c r="S73" s="93"/>
    </row>
    <row r="74" spans="2:19" s="70" customFormat="1" x14ac:dyDescent="0.25">
      <c r="B74" s="116"/>
      <c r="C74" s="601" t="s">
        <v>298</v>
      </c>
      <c r="D74" s="602"/>
      <c r="E74" s="623"/>
      <c r="F74" s="637"/>
      <c r="G74" s="638"/>
      <c r="H74" s="638"/>
      <c r="I74" s="638"/>
      <c r="J74" s="639"/>
      <c r="K74" s="625"/>
      <c r="L74" s="625"/>
      <c r="M74" s="625"/>
      <c r="N74" s="625"/>
      <c r="O74" s="625"/>
      <c r="P74" s="625"/>
      <c r="Q74" s="625"/>
      <c r="S74" s="114"/>
    </row>
    <row r="77" spans="2:19" x14ac:dyDescent="0.25">
      <c r="B77" s="71" t="s">
        <v>299</v>
      </c>
    </row>
    <row r="78" spans="2:19" ht="15" customHeight="1" x14ac:dyDescent="0.25">
      <c r="B78" s="119" t="s">
        <v>3</v>
      </c>
      <c r="C78" s="616" t="s">
        <v>300</v>
      </c>
      <c r="D78" s="616"/>
      <c r="E78" s="616"/>
      <c r="F78" s="616" t="s">
        <v>296</v>
      </c>
      <c r="G78" s="616"/>
      <c r="H78" s="616"/>
      <c r="I78" s="616"/>
      <c r="J78" s="616"/>
      <c r="K78" s="616" t="s">
        <v>301</v>
      </c>
      <c r="L78" s="616"/>
      <c r="M78" s="616"/>
      <c r="N78" s="616"/>
      <c r="O78" s="616"/>
      <c r="P78" s="616"/>
      <c r="Q78" s="616"/>
    </row>
    <row r="79" spans="2:19" s="75" customFormat="1" ht="11.25" customHeight="1" x14ac:dyDescent="0.2">
      <c r="B79" s="115">
        <v>1</v>
      </c>
      <c r="C79" s="617">
        <v>2</v>
      </c>
      <c r="D79" s="617"/>
      <c r="E79" s="617"/>
      <c r="F79" s="617">
        <v>3</v>
      </c>
      <c r="G79" s="617"/>
      <c r="H79" s="617"/>
      <c r="I79" s="617"/>
      <c r="J79" s="617"/>
      <c r="K79" s="617">
        <v>4</v>
      </c>
      <c r="L79" s="617"/>
      <c r="M79" s="617"/>
      <c r="N79" s="617"/>
      <c r="O79" s="617"/>
      <c r="P79" s="617"/>
      <c r="Q79" s="617"/>
      <c r="S79" s="93"/>
    </row>
    <row r="80" spans="2:19" s="70" customFormat="1" x14ac:dyDescent="0.25">
      <c r="B80" s="116"/>
      <c r="C80" s="601" t="s">
        <v>298</v>
      </c>
      <c r="D80" s="602"/>
      <c r="E80" s="623"/>
      <c r="F80" s="624"/>
      <c r="G80" s="624"/>
      <c r="H80" s="624"/>
      <c r="I80" s="624"/>
      <c r="J80" s="624"/>
      <c r="K80" s="625"/>
      <c r="L80" s="625"/>
      <c r="M80" s="625"/>
      <c r="N80" s="625"/>
      <c r="O80" s="625"/>
      <c r="P80" s="625"/>
      <c r="Q80" s="625"/>
      <c r="S80" s="114"/>
    </row>
    <row r="83" spans="2:19" x14ac:dyDescent="0.25">
      <c r="B83" s="71" t="s">
        <v>302</v>
      </c>
    </row>
    <row r="84" spans="2:19" ht="39" customHeight="1" x14ac:dyDescent="0.25">
      <c r="B84" s="90" t="s">
        <v>3</v>
      </c>
      <c r="C84" s="626" t="s">
        <v>303</v>
      </c>
      <c r="D84" s="626"/>
      <c r="E84" s="626"/>
      <c r="F84" s="627" t="s">
        <v>304</v>
      </c>
      <c r="G84" s="628"/>
      <c r="H84" s="628"/>
      <c r="I84" s="628"/>
      <c r="J84" s="628"/>
      <c r="K84" s="628"/>
      <c r="L84" s="628"/>
      <c r="M84" s="628"/>
      <c r="N84" s="628"/>
      <c r="O84" s="628"/>
      <c r="P84" s="628"/>
      <c r="Q84" s="629"/>
    </row>
    <row r="85" spans="2:19" s="123" customFormat="1" ht="12" x14ac:dyDescent="0.2">
      <c r="B85" s="117">
        <v>1</v>
      </c>
      <c r="C85" s="630">
        <v>2</v>
      </c>
      <c r="D85" s="630"/>
      <c r="E85" s="630"/>
      <c r="F85" s="631">
        <v>3</v>
      </c>
      <c r="G85" s="632"/>
      <c r="H85" s="632"/>
      <c r="I85" s="632"/>
      <c r="J85" s="632"/>
      <c r="K85" s="632"/>
      <c r="L85" s="632"/>
      <c r="M85" s="632"/>
      <c r="N85" s="632"/>
      <c r="O85" s="632"/>
      <c r="P85" s="632"/>
      <c r="Q85" s="633"/>
      <c r="S85" s="93"/>
    </row>
    <row r="86" spans="2:19" s="70" customFormat="1" ht="66.75" customHeight="1" x14ac:dyDescent="0.25">
      <c r="B86" s="95" t="s">
        <v>15</v>
      </c>
      <c r="C86" s="558" t="s">
        <v>429</v>
      </c>
      <c r="D86" s="558"/>
      <c r="E86" s="558"/>
      <c r="F86" s="613" t="s">
        <v>430</v>
      </c>
      <c r="G86" s="614"/>
      <c r="H86" s="614"/>
      <c r="I86" s="614"/>
      <c r="J86" s="614"/>
      <c r="K86" s="614"/>
      <c r="L86" s="614"/>
      <c r="M86" s="614"/>
      <c r="N86" s="614"/>
      <c r="O86" s="614"/>
      <c r="P86" s="614"/>
      <c r="Q86" s="615"/>
      <c r="S86" s="114"/>
    </row>
    <row r="87" spans="2:19" s="70" customFormat="1" x14ac:dyDescent="0.25">
      <c r="C87" s="72"/>
      <c r="D87" s="72"/>
      <c r="E87" s="72"/>
      <c r="F87" s="72"/>
      <c r="G87" s="72"/>
      <c r="H87" s="72"/>
      <c r="I87" s="118"/>
      <c r="J87" s="118"/>
      <c r="K87" s="118"/>
      <c r="L87" s="118"/>
      <c r="M87" s="118"/>
      <c r="N87" s="118"/>
      <c r="O87" s="118"/>
      <c r="P87" s="118"/>
      <c r="Q87" s="118"/>
      <c r="S87" s="114"/>
    </row>
    <row r="89" spans="2:19" x14ac:dyDescent="0.25">
      <c r="B89" s="71" t="s">
        <v>310</v>
      </c>
    </row>
    <row r="90" spans="2:19" x14ac:dyDescent="0.25">
      <c r="B90" s="119" t="s">
        <v>3</v>
      </c>
      <c r="C90" s="616" t="s">
        <v>311</v>
      </c>
      <c r="D90" s="616"/>
      <c r="E90" s="616"/>
      <c r="F90" s="616"/>
      <c r="G90" s="616"/>
      <c r="H90" s="616"/>
      <c r="I90" s="616"/>
      <c r="J90" s="616"/>
      <c r="K90" s="616"/>
      <c r="L90" s="616"/>
      <c r="M90" s="616"/>
      <c r="N90" s="616"/>
      <c r="O90" s="616"/>
      <c r="P90" s="616"/>
      <c r="Q90" s="616"/>
    </row>
    <row r="91" spans="2:19" s="75" customFormat="1" ht="12" x14ac:dyDescent="0.2">
      <c r="B91" s="117">
        <v>1</v>
      </c>
      <c r="C91" s="617">
        <v>2</v>
      </c>
      <c r="D91" s="617"/>
      <c r="E91" s="617"/>
      <c r="F91" s="617"/>
      <c r="G91" s="617"/>
      <c r="H91" s="617"/>
      <c r="I91" s="617"/>
      <c r="J91" s="617"/>
      <c r="K91" s="617"/>
      <c r="L91" s="617"/>
      <c r="M91" s="617"/>
      <c r="N91" s="617"/>
      <c r="O91" s="617"/>
      <c r="P91" s="617"/>
      <c r="Q91" s="617"/>
      <c r="S91" s="93"/>
    </row>
    <row r="92" spans="2:19" s="70" customFormat="1" ht="62.25" customHeight="1" x14ac:dyDescent="0.25">
      <c r="B92" s="95" t="s">
        <v>15</v>
      </c>
      <c r="C92" s="618" t="s">
        <v>312</v>
      </c>
      <c r="D92" s="619"/>
      <c r="E92" s="619"/>
      <c r="F92" s="619"/>
      <c r="G92" s="619"/>
      <c r="H92" s="619"/>
      <c r="I92" s="619"/>
      <c r="J92" s="619"/>
      <c r="K92" s="619"/>
      <c r="L92" s="619"/>
      <c r="M92" s="619"/>
      <c r="N92" s="619"/>
      <c r="O92" s="619"/>
      <c r="P92" s="619"/>
      <c r="Q92" s="620"/>
      <c r="S92" s="114"/>
    </row>
  </sheetData>
  <mergeCells count="192">
    <mergeCell ref="B15:Q15"/>
    <mergeCell ref="B16:I16"/>
    <mergeCell ref="J16:M16"/>
    <mergeCell ref="B17:I17"/>
    <mergeCell ref="J17:M17"/>
    <mergeCell ref="B18:I18"/>
    <mergeCell ref="J18:M18"/>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C12:D12"/>
    <mergeCell ref="E12:J12"/>
    <mergeCell ref="K12:M12"/>
    <mergeCell ref="O12:Q12"/>
    <mergeCell ref="O13:Q13"/>
    <mergeCell ref="P39:P41"/>
    <mergeCell ref="Q39:Q41"/>
    <mergeCell ref="I40:I41"/>
    <mergeCell ref="J40:L40"/>
    <mergeCell ref="M40:M41"/>
    <mergeCell ref="N40:N41"/>
    <mergeCell ref="B39:B41"/>
    <mergeCell ref="C39:C41"/>
    <mergeCell ref="D39:D41"/>
    <mergeCell ref="E39:E41"/>
    <mergeCell ref="F39:F41"/>
    <mergeCell ref="O40:O41"/>
    <mergeCell ref="G39:G41"/>
    <mergeCell ref="H39:H41"/>
    <mergeCell ref="I39:M39"/>
    <mergeCell ref="N39:O39"/>
    <mergeCell ref="B19:I19"/>
    <mergeCell ref="J19:M19"/>
    <mergeCell ref="B20:I20"/>
    <mergeCell ref="J20:M20"/>
    <mergeCell ref="B21:I21"/>
    <mergeCell ref="J21:M21"/>
    <mergeCell ref="P43:P46"/>
    <mergeCell ref="Q43:Q46"/>
    <mergeCell ref="B48:B51"/>
    <mergeCell ref="C48:C51"/>
    <mergeCell ref="D48:D51"/>
    <mergeCell ref="E48:E51"/>
    <mergeCell ref="F48:F51"/>
    <mergeCell ref="M48:M51"/>
    <mergeCell ref="P48:P51"/>
    <mergeCell ref="Q48:Q51"/>
    <mergeCell ref="I48:I51"/>
    <mergeCell ref="J48:J51"/>
    <mergeCell ref="K48:K51"/>
    <mergeCell ref="L48:L51"/>
    <mergeCell ref="B43:B46"/>
    <mergeCell ref="C43:C46"/>
    <mergeCell ref="D43:D46"/>
    <mergeCell ref="E43:E46"/>
    <mergeCell ref="F43:F46"/>
    <mergeCell ref="G43:G46"/>
    <mergeCell ref="H43:H46"/>
    <mergeCell ref="I43:I46"/>
    <mergeCell ref="J43:J46"/>
    <mergeCell ref="E52:E55"/>
    <mergeCell ref="F52:F55"/>
    <mergeCell ref="G52:G55"/>
    <mergeCell ref="H52:H55"/>
    <mergeCell ref="G48:G51"/>
    <mergeCell ref="H48:H51"/>
    <mergeCell ref="K43:K46"/>
    <mergeCell ref="L43:L46"/>
    <mergeCell ref="M43:M46"/>
    <mergeCell ref="Q52:Q55"/>
    <mergeCell ref="B56:B59"/>
    <mergeCell ref="C56:C59"/>
    <mergeCell ref="D56:D59"/>
    <mergeCell ref="E56:E59"/>
    <mergeCell ref="F56:F59"/>
    <mergeCell ref="G56:G59"/>
    <mergeCell ref="H56:H59"/>
    <mergeCell ref="I56:I59"/>
    <mergeCell ref="J56:J59"/>
    <mergeCell ref="I52:I55"/>
    <mergeCell ref="J52:J55"/>
    <mergeCell ref="K52:K55"/>
    <mergeCell ref="L52:L55"/>
    <mergeCell ref="M52:M55"/>
    <mergeCell ref="P52:P55"/>
    <mergeCell ref="K56:K59"/>
    <mergeCell ref="L56:L59"/>
    <mergeCell ref="M56:M59"/>
    <mergeCell ref="P56:P59"/>
    <mergeCell ref="Q56:Q59"/>
    <mergeCell ref="B52:B55"/>
    <mergeCell ref="C52:C55"/>
    <mergeCell ref="D52:D55"/>
    <mergeCell ref="B60:B63"/>
    <mergeCell ref="C60:C63"/>
    <mergeCell ref="D60:D63"/>
    <mergeCell ref="E60:E63"/>
    <mergeCell ref="F60:F63"/>
    <mergeCell ref="M60:M63"/>
    <mergeCell ref="P60:P63"/>
    <mergeCell ref="Q60:Q63"/>
    <mergeCell ref="B64:B67"/>
    <mergeCell ref="C64:C67"/>
    <mergeCell ref="D64:D67"/>
    <mergeCell ref="E64:E67"/>
    <mergeCell ref="F64:F67"/>
    <mergeCell ref="G64:G67"/>
    <mergeCell ref="H64:H67"/>
    <mergeCell ref="G60:G63"/>
    <mergeCell ref="H60:H63"/>
    <mergeCell ref="I60:I63"/>
    <mergeCell ref="J60:J63"/>
    <mergeCell ref="K60:K63"/>
    <mergeCell ref="L60:L63"/>
    <mergeCell ref="C74:E74"/>
    <mergeCell ref="F74:J74"/>
    <mergeCell ref="K74:Q74"/>
    <mergeCell ref="Q64:Q67"/>
    <mergeCell ref="B68:H68"/>
    <mergeCell ref="N68:Q68"/>
    <mergeCell ref="C69:Q69"/>
    <mergeCell ref="C72:E72"/>
    <mergeCell ref="F72:J72"/>
    <mergeCell ref="K72:Q72"/>
    <mergeCell ref="I64:I67"/>
    <mergeCell ref="J64:J67"/>
    <mergeCell ref="K64:K67"/>
    <mergeCell ref="L64:L67"/>
    <mergeCell ref="M64:M67"/>
    <mergeCell ref="P64:P67"/>
    <mergeCell ref="C86:E86"/>
    <mergeCell ref="F86:Q86"/>
    <mergeCell ref="C90:Q90"/>
    <mergeCell ref="C91:Q91"/>
    <mergeCell ref="C92:Q92"/>
    <mergeCell ref="C13:D13"/>
    <mergeCell ref="E13:J13"/>
    <mergeCell ref="K13:M13"/>
    <mergeCell ref="C80:E80"/>
    <mergeCell ref="F80:J80"/>
    <mergeCell ref="K80:Q80"/>
    <mergeCell ref="C84:E84"/>
    <mergeCell ref="F84:Q84"/>
    <mergeCell ref="C85:E85"/>
    <mergeCell ref="F85:Q85"/>
    <mergeCell ref="C78:E78"/>
    <mergeCell ref="F78:J78"/>
    <mergeCell ref="K78:Q78"/>
    <mergeCell ref="C79:E79"/>
    <mergeCell ref="F79:J79"/>
    <mergeCell ref="K79:Q79"/>
    <mergeCell ref="C73:E73"/>
    <mergeCell ref="F73:J73"/>
    <mergeCell ref="K73:Q73"/>
    <mergeCell ref="J22:M22"/>
    <mergeCell ref="B23:I23"/>
    <mergeCell ref="J23:M23"/>
    <mergeCell ref="B24:I24"/>
    <mergeCell ref="J24:M24"/>
    <mergeCell ref="B25:I25"/>
    <mergeCell ref="J25:M25"/>
    <mergeCell ref="B26:I26"/>
    <mergeCell ref="J26:M26"/>
    <mergeCell ref="B27:I27"/>
    <mergeCell ref="J27:M27"/>
    <mergeCell ref="B28:I28"/>
    <mergeCell ref="J28:M28"/>
    <mergeCell ref="B34:I34"/>
    <mergeCell ref="J34:M34"/>
    <mergeCell ref="B35:I35"/>
    <mergeCell ref="J35:M35"/>
    <mergeCell ref="B29:I29"/>
    <mergeCell ref="J29:M29"/>
    <mergeCell ref="B30:I30"/>
    <mergeCell ref="J30:M30"/>
    <mergeCell ref="B31:I31"/>
    <mergeCell ref="J31:M31"/>
    <mergeCell ref="B32:I32"/>
    <mergeCell ref="J32:M32"/>
    <mergeCell ref="B33:I33"/>
    <mergeCell ref="J33:M33"/>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S100"/>
  <sheetViews>
    <sheetView topLeftCell="A54" zoomScale="80" zoomScaleNormal="80" workbookViewId="0">
      <selection activeCell="S58" sqref="S58"/>
    </sheetView>
  </sheetViews>
  <sheetFormatPr defaultColWidth="8.7109375" defaultRowHeight="15" x14ac:dyDescent="0.25"/>
  <cols>
    <col min="1" max="1" width="3.5703125" style="74" customWidth="1"/>
    <col min="2" max="2" width="15.5703125" style="112" customWidth="1"/>
    <col min="3" max="3" width="9.5703125" style="102" customWidth="1"/>
    <col min="4" max="4" width="14.5703125" style="102" customWidth="1"/>
    <col min="5" max="5" width="13.7109375" style="102" customWidth="1"/>
    <col min="6" max="6" width="10.5703125" style="102" customWidth="1"/>
    <col min="7" max="7" width="11" style="102" customWidth="1"/>
    <col min="8" max="8" width="10.5703125" style="102" customWidth="1"/>
    <col min="9" max="9" width="11.5703125" style="113" customWidth="1"/>
    <col min="10" max="10" width="9.28515625" style="113"/>
    <col min="11" max="11" width="11.5703125" style="113" customWidth="1"/>
    <col min="12" max="12" width="11.28515625" style="113" customWidth="1"/>
    <col min="13" max="13" width="10.42578125" style="113" customWidth="1"/>
    <col min="14" max="14" width="46.7109375" style="102" customWidth="1"/>
    <col min="15" max="15" width="10.5703125" style="101" customWidth="1"/>
    <col min="16" max="16" width="12.5703125" style="102" customWidth="1"/>
    <col min="17" max="17" width="13.28515625" style="102" customWidth="1"/>
    <col min="18" max="18" width="11.7109375" style="74" bestFit="1" customWidth="1"/>
    <col min="19" max="19" width="9.28515625" style="89"/>
    <col min="20" max="20" width="17.28515625" style="74" customWidth="1"/>
    <col min="21" max="16384" width="8.7109375" style="74"/>
  </cols>
  <sheetData>
    <row r="2" spans="2:19" x14ac:dyDescent="0.25">
      <c r="B2" s="655" t="s">
        <v>185</v>
      </c>
      <c r="C2" s="655"/>
      <c r="D2" s="655"/>
      <c r="E2" s="655"/>
      <c r="F2" s="655"/>
      <c r="G2" s="655"/>
      <c r="H2" s="655"/>
      <c r="I2" s="655"/>
      <c r="J2" s="655"/>
      <c r="K2" s="655"/>
      <c r="L2" s="655"/>
      <c r="M2" s="655"/>
      <c r="N2" s="655"/>
      <c r="O2" s="655"/>
      <c r="P2" s="655"/>
      <c r="Q2" s="655"/>
    </row>
    <row r="3" spans="2:19" x14ac:dyDescent="0.25">
      <c r="B3" s="655" t="s">
        <v>186</v>
      </c>
      <c r="C3" s="655"/>
      <c r="D3" s="655"/>
      <c r="E3" s="655"/>
      <c r="F3" s="655"/>
      <c r="G3" s="655"/>
      <c r="H3" s="655"/>
      <c r="I3" s="655"/>
      <c r="J3" s="655"/>
      <c r="K3" s="655"/>
      <c r="L3" s="655"/>
      <c r="M3" s="655"/>
      <c r="N3" s="655"/>
      <c r="O3" s="655"/>
      <c r="P3" s="655"/>
      <c r="Q3" s="655"/>
    </row>
    <row r="5" spans="2:19" x14ac:dyDescent="0.25">
      <c r="B5" s="655" t="s">
        <v>431</v>
      </c>
      <c r="C5" s="655"/>
      <c r="D5" s="655"/>
      <c r="E5" s="655"/>
      <c r="F5" s="655"/>
      <c r="G5" s="655"/>
      <c r="H5" s="655"/>
      <c r="I5" s="655"/>
      <c r="J5" s="655"/>
      <c r="K5" s="655"/>
      <c r="L5" s="655"/>
      <c r="M5" s="655"/>
      <c r="N5" s="655"/>
      <c r="O5" s="655"/>
      <c r="P5" s="655"/>
      <c r="Q5" s="655"/>
    </row>
    <row r="6" spans="2:19" x14ac:dyDescent="0.25">
      <c r="B6" s="655" t="s">
        <v>432</v>
      </c>
      <c r="C6" s="655"/>
      <c r="D6" s="655"/>
      <c r="E6" s="655"/>
      <c r="F6" s="655"/>
      <c r="G6" s="655"/>
      <c r="H6" s="655"/>
      <c r="I6" s="655"/>
      <c r="J6" s="655"/>
      <c r="K6" s="655"/>
      <c r="L6" s="655"/>
      <c r="M6" s="655"/>
      <c r="N6" s="655"/>
      <c r="O6" s="655"/>
      <c r="P6" s="655"/>
      <c r="Q6" s="655"/>
    </row>
    <row r="8" spans="2:19" ht="15" customHeight="1" x14ac:dyDescent="0.25">
      <c r="B8" s="96" t="s">
        <v>189</v>
      </c>
      <c r="I8" s="102"/>
      <c r="J8" s="102"/>
      <c r="K8" s="102"/>
      <c r="L8" s="102"/>
      <c r="M8" s="102"/>
      <c r="O8" s="102"/>
    </row>
    <row r="9" spans="2:19" ht="15" customHeight="1" x14ac:dyDescent="0.25">
      <c r="B9" s="626" t="s">
        <v>3</v>
      </c>
      <c r="C9" s="626" t="s">
        <v>190</v>
      </c>
      <c r="D9" s="626"/>
      <c r="E9" s="656" t="s">
        <v>191</v>
      </c>
      <c r="F9" s="656"/>
      <c r="G9" s="656"/>
      <c r="H9" s="656"/>
      <c r="I9" s="656"/>
      <c r="J9" s="656"/>
      <c r="K9" s="657" t="s">
        <v>406</v>
      </c>
      <c r="L9" s="657"/>
      <c r="M9" s="657"/>
      <c r="N9" s="656" t="s">
        <v>193</v>
      </c>
      <c r="O9" s="656"/>
      <c r="P9" s="656"/>
      <c r="Q9" s="656"/>
    </row>
    <row r="10" spans="2:19" x14ac:dyDescent="0.25">
      <c r="B10" s="626"/>
      <c r="C10" s="626"/>
      <c r="D10" s="626"/>
      <c r="E10" s="656"/>
      <c r="F10" s="656"/>
      <c r="G10" s="656"/>
      <c r="H10" s="656"/>
      <c r="I10" s="656"/>
      <c r="J10" s="656"/>
      <c r="K10" s="657"/>
      <c r="L10" s="657"/>
      <c r="M10" s="657"/>
      <c r="N10" s="90" t="s">
        <v>194</v>
      </c>
      <c r="O10" s="656" t="s">
        <v>195</v>
      </c>
      <c r="P10" s="656"/>
      <c r="Q10" s="656"/>
    </row>
    <row r="11" spans="2:19" s="75" customFormat="1" ht="12" x14ac:dyDescent="0.2">
      <c r="B11" s="91">
        <v>1</v>
      </c>
      <c r="C11" s="658">
        <v>2</v>
      </c>
      <c r="D11" s="658"/>
      <c r="E11" s="659">
        <v>3</v>
      </c>
      <c r="F11" s="659"/>
      <c r="G11" s="659"/>
      <c r="H11" s="659"/>
      <c r="I11" s="659"/>
      <c r="J11" s="659"/>
      <c r="K11" s="660">
        <v>4</v>
      </c>
      <c r="L11" s="660"/>
      <c r="M11" s="660"/>
      <c r="N11" s="92">
        <v>5</v>
      </c>
      <c r="O11" s="659">
        <v>6</v>
      </c>
      <c r="P11" s="659"/>
      <c r="Q11" s="659"/>
      <c r="S11" s="93"/>
    </row>
    <row r="12" spans="2:19" ht="29.25" customHeight="1" x14ac:dyDescent="0.25">
      <c r="B12" s="94" t="s">
        <v>196</v>
      </c>
      <c r="C12" s="522" t="s">
        <v>433</v>
      </c>
      <c r="D12" s="524"/>
      <c r="E12" s="621" t="s">
        <v>61</v>
      </c>
      <c r="F12" s="621"/>
      <c r="G12" s="621"/>
      <c r="H12" s="621"/>
      <c r="I12" s="621"/>
      <c r="J12" s="621"/>
      <c r="K12" s="622">
        <v>0</v>
      </c>
      <c r="L12" s="622"/>
      <c r="M12" s="622"/>
      <c r="N12" s="95">
        <v>0</v>
      </c>
      <c r="O12" s="649">
        <f>O44</f>
        <v>149</v>
      </c>
      <c r="P12" s="665"/>
      <c r="Q12" s="666"/>
    </row>
    <row r="13" spans="2:19" ht="52.5" customHeight="1" x14ac:dyDescent="0.25">
      <c r="B13" s="94" t="s">
        <v>67</v>
      </c>
      <c r="C13" s="522" t="s">
        <v>434</v>
      </c>
      <c r="D13" s="524"/>
      <c r="E13" s="680" t="s">
        <v>63</v>
      </c>
      <c r="F13" s="681"/>
      <c r="G13" s="681"/>
      <c r="H13" s="681"/>
      <c r="I13" s="681"/>
      <c r="J13" s="682"/>
      <c r="K13" s="683">
        <v>0</v>
      </c>
      <c r="L13" s="684"/>
      <c r="M13" s="685"/>
      <c r="N13" s="95">
        <v>0</v>
      </c>
      <c r="O13" s="649">
        <f>+O46</f>
        <v>310</v>
      </c>
      <c r="P13" s="665"/>
      <c r="Q13" s="666"/>
    </row>
    <row r="14" spans="2:19" ht="29.25" customHeight="1" x14ac:dyDescent="0.25">
      <c r="B14" s="94" t="s">
        <v>100</v>
      </c>
      <c r="C14" s="522" t="s">
        <v>435</v>
      </c>
      <c r="D14" s="524"/>
      <c r="E14" s="621" t="s">
        <v>64</v>
      </c>
      <c r="F14" s="621"/>
      <c r="G14" s="621"/>
      <c r="H14" s="621"/>
      <c r="I14" s="621"/>
      <c r="J14" s="621"/>
      <c r="K14" s="622">
        <v>0</v>
      </c>
      <c r="L14" s="622"/>
      <c r="M14" s="622"/>
      <c r="N14" s="95">
        <v>0</v>
      </c>
      <c r="O14" s="649">
        <f>O48</f>
        <v>44</v>
      </c>
      <c r="P14" s="665"/>
      <c r="Q14" s="666"/>
    </row>
    <row r="16" spans="2:19" x14ac:dyDescent="0.25">
      <c r="B16" s="653" t="s">
        <v>203</v>
      </c>
      <c r="C16" s="653"/>
      <c r="D16" s="653"/>
      <c r="E16" s="653"/>
      <c r="F16" s="653"/>
      <c r="G16" s="653"/>
      <c r="H16" s="653"/>
      <c r="I16" s="653"/>
      <c r="J16" s="653"/>
      <c r="K16" s="653"/>
      <c r="L16" s="653"/>
      <c r="M16" s="653"/>
      <c r="N16" s="654"/>
      <c r="O16" s="654"/>
      <c r="P16" s="654"/>
      <c r="Q16" s="654"/>
    </row>
    <row r="17" spans="2:19" x14ac:dyDescent="0.25">
      <c r="B17" s="642" t="s">
        <v>204</v>
      </c>
      <c r="C17" s="643"/>
      <c r="D17" s="643"/>
      <c r="E17" s="643"/>
      <c r="F17" s="643"/>
      <c r="G17" s="643"/>
      <c r="H17" s="643"/>
      <c r="I17" s="644"/>
      <c r="J17" s="642" t="s">
        <v>205</v>
      </c>
      <c r="K17" s="643"/>
      <c r="L17" s="643"/>
      <c r="M17" s="644"/>
      <c r="N17" s="97"/>
      <c r="O17" s="71"/>
      <c r="P17" s="71"/>
      <c r="Q17" s="71"/>
    </row>
    <row r="18" spans="2:19" s="75" customFormat="1" ht="14.25" customHeight="1" x14ac:dyDescent="0.2">
      <c r="B18" s="634">
        <v>1</v>
      </c>
      <c r="C18" s="635"/>
      <c r="D18" s="635"/>
      <c r="E18" s="635"/>
      <c r="F18" s="635"/>
      <c r="G18" s="635"/>
      <c r="H18" s="635"/>
      <c r="I18" s="635"/>
      <c r="J18" s="634">
        <v>2</v>
      </c>
      <c r="K18" s="635"/>
      <c r="L18" s="635"/>
      <c r="M18" s="636"/>
      <c r="N18" s="98"/>
      <c r="O18" s="99"/>
      <c r="P18" s="99"/>
      <c r="Q18" s="99"/>
      <c r="S18" s="93"/>
    </row>
    <row r="19" spans="2:19" x14ac:dyDescent="0.25">
      <c r="B19" s="538" t="s">
        <v>206</v>
      </c>
      <c r="C19" s="596"/>
      <c r="D19" s="596"/>
      <c r="E19" s="596"/>
      <c r="F19" s="596"/>
      <c r="G19" s="596"/>
      <c r="H19" s="596"/>
      <c r="I19" s="597"/>
      <c r="J19" s="516">
        <f>+J20+J23+J26</f>
        <v>8359871</v>
      </c>
      <c r="K19" s="650"/>
      <c r="L19" s="650"/>
      <c r="M19" s="651"/>
      <c r="N19" s="100"/>
    </row>
    <row r="20" spans="2:19" x14ac:dyDescent="0.25">
      <c r="B20" s="538" t="s">
        <v>207</v>
      </c>
      <c r="C20" s="596"/>
      <c r="D20" s="596"/>
      <c r="E20" s="596"/>
      <c r="F20" s="596"/>
      <c r="G20" s="596"/>
      <c r="H20" s="596"/>
      <c r="I20" s="597"/>
      <c r="J20" s="516">
        <f>+J21</f>
        <v>0</v>
      </c>
      <c r="K20" s="517"/>
      <c r="L20" s="517"/>
      <c r="M20" s="518"/>
      <c r="N20" s="103"/>
      <c r="O20" s="104"/>
      <c r="P20" s="104"/>
      <c r="Q20" s="104"/>
    </row>
    <row r="21" spans="2:19" x14ac:dyDescent="0.25">
      <c r="B21" s="601" t="s">
        <v>208</v>
      </c>
      <c r="C21" s="602"/>
      <c r="D21" s="602"/>
      <c r="E21" s="602"/>
      <c r="F21" s="602"/>
      <c r="G21" s="602"/>
      <c r="H21" s="602"/>
      <c r="I21" s="623"/>
      <c r="J21" s="652">
        <f>+J76</f>
        <v>0</v>
      </c>
      <c r="K21" s="609"/>
      <c r="L21" s="609"/>
      <c r="M21" s="610"/>
      <c r="N21" s="103"/>
      <c r="O21" s="104"/>
      <c r="P21" s="104"/>
      <c r="Q21" s="104"/>
    </row>
    <row r="22" spans="2:19" x14ac:dyDescent="0.25">
      <c r="B22" s="519" t="s">
        <v>209</v>
      </c>
      <c r="C22" s="520"/>
      <c r="D22" s="520"/>
      <c r="E22" s="520"/>
      <c r="F22" s="520"/>
      <c r="G22" s="520"/>
      <c r="H22" s="520"/>
      <c r="I22" s="520"/>
      <c r="J22" s="522"/>
      <c r="K22" s="523"/>
      <c r="L22" s="523"/>
      <c r="M22" s="524"/>
      <c r="N22" s="105"/>
      <c r="O22" s="106"/>
      <c r="P22" s="106"/>
      <c r="Q22" s="106"/>
    </row>
    <row r="23" spans="2:19" x14ac:dyDescent="0.25">
      <c r="B23" s="107" t="s">
        <v>210</v>
      </c>
      <c r="C23" s="107"/>
      <c r="D23" s="107"/>
      <c r="E23" s="107"/>
      <c r="F23" s="107"/>
      <c r="G23" s="107"/>
      <c r="H23" s="107"/>
      <c r="I23" s="107"/>
      <c r="J23" s="516">
        <f>+J24</f>
        <v>0</v>
      </c>
      <c r="K23" s="599"/>
      <c r="L23" s="599"/>
      <c r="M23" s="600"/>
      <c r="N23" s="103"/>
      <c r="O23" s="104"/>
      <c r="P23" s="104"/>
      <c r="Q23" s="104"/>
    </row>
    <row r="24" spans="2:19" x14ac:dyDescent="0.25">
      <c r="B24" s="519" t="s">
        <v>211</v>
      </c>
      <c r="C24" s="520"/>
      <c r="D24" s="520"/>
      <c r="E24" s="520"/>
      <c r="F24" s="520"/>
      <c r="G24" s="520"/>
      <c r="H24" s="520"/>
      <c r="I24" s="521"/>
      <c r="J24" s="608">
        <f>+K76</f>
        <v>0</v>
      </c>
      <c r="K24" s="609"/>
      <c r="L24" s="609"/>
      <c r="M24" s="610"/>
      <c r="N24" s="108"/>
      <c r="O24" s="109"/>
      <c r="P24" s="109"/>
      <c r="Q24" s="109"/>
      <c r="R24" s="110"/>
    </row>
    <row r="25" spans="2:19" x14ac:dyDescent="0.25">
      <c r="B25" s="519" t="s">
        <v>212</v>
      </c>
      <c r="C25" s="520"/>
      <c r="D25" s="520"/>
      <c r="E25" s="520"/>
      <c r="F25" s="520"/>
      <c r="G25" s="520"/>
      <c r="H25" s="520"/>
      <c r="I25" s="520"/>
      <c r="J25" s="522"/>
      <c r="K25" s="523"/>
      <c r="L25" s="523"/>
      <c r="M25" s="524"/>
      <c r="N25" s="105"/>
      <c r="O25" s="106"/>
      <c r="P25" s="106"/>
      <c r="Q25" s="106"/>
      <c r="R25" s="110"/>
    </row>
    <row r="26" spans="2:19" x14ac:dyDescent="0.25">
      <c r="B26" s="538" t="s">
        <v>213</v>
      </c>
      <c r="C26" s="611"/>
      <c r="D26" s="611"/>
      <c r="E26" s="611"/>
      <c r="F26" s="611"/>
      <c r="G26" s="611"/>
      <c r="H26" s="611"/>
      <c r="I26" s="612"/>
      <c r="J26" s="516">
        <f>J27</f>
        <v>8359871</v>
      </c>
      <c r="K26" s="517"/>
      <c r="L26" s="517"/>
      <c r="M26" s="518"/>
      <c r="N26" s="103"/>
      <c r="O26" s="111"/>
      <c r="P26" s="111"/>
      <c r="Q26" s="111"/>
    </row>
    <row r="27" spans="2:19" x14ac:dyDescent="0.25">
      <c r="B27" s="519" t="s">
        <v>214</v>
      </c>
      <c r="C27" s="520"/>
      <c r="D27" s="520"/>
      <c r="E27" s="520"/>
      <c r="F27" s="520"/>
      <c r="G27" s="520"/>
      <c r="H27" s="520"/>
      <c r="I27" s="521"/>
      <c r="J27" s="607">
        <f>+L76</f>
        <v>8359871</v>
      </c>
      <c r="K27" s="607"/>
      <c r="L27" s="607"/>
      <c r="M27" s="607"/>
      <c r="N27" s="100"/>
    </row>
    <row r="28" spans="2:19" x14ac:dyDescent="0.25">
      <c r="B28" s="519" t="s">
        <v>212</v>
      </c>
      <c r="C28" s="520"/>
      <c r="D28" s="520"/>
      <c r="E28" s="520"/>
      <c r="F28" s="520"/>
      <c r="G28" s="520"/>
      <c r="H28" s="520"/>
      <c r="I28" s="520"/>
      <c r="J28" s="522"/>
      <c r="K28" s="523"/>
      <c r="L28" s="523"/>
      <c r="M28" s="524"/>
      <c r="N28" s="105"/>
      <c r="O28" s="106"/>
      <c r="P28" s="106"/>
      <c r="Q28" s="106"/>
    </row>
    <row r="29" spans="2:19" x14ac:dyDescent="0.25">
      <c r="B29" s="538" t="s">
        <v>215</v>
      </c>
      <c r="C29" s="596"/>
      <c r="D29" s="596"/>
      <c r="E29" s="596"/>
      <c r="F29" s="596"/>
      <c r="G29" s="596"/>
      <c r="H29" s="596"/>
      <c r="I29" s="597"/>
      <c r="J29" s="598"/>
      <c r="K29" s="599"/>
      <c r="L29" s="599"/>
      <c r="M29" s="600"/>
      <c r="N29" s="103"/>
      <c r="O29" s="104"/>
      <c r="P29" s="104"/>
      <c r="Q29" s="104"/>
    </row>
    <row r="30" spans="2:19" x14ac:dyDescent="0.25">
      <c r="B30" s="601" t="s">
        <v>216</v>
      </c>
      <c r="C30" s="602"/>
      <c r="D30" s="602"/>
      <c r="E30" s="602"/>
      <c r="F30" s="602"/>
      <c r="G30" s="602"/>
      <c r="H30" s="602"/>
      <c r="I30" s="602"/>
      <c r="J30" s="603"/>
      <c r="K30" s="604"/>
      <c r="L30" s="604"/>
      <c r="M30" s="605"/>
      <c r="N30" s="103"/>
      <c r="O30" s="104"/>
      <c r="P30" s="104"/>
      <c r="Q30" s="104"/>
    </row>
    <row r="31" spans="2:19" x14ac:dyDescent="0.25">
      <c r="B31" s="522"/>
      <c r="C31" s="523"/>
      <c r="D31" s="523"/>
      <c r="E31" s="523"/>
      <c r="F31" s="523"/>
      <c r="G31" s="523"/>
      <c r="H31" s="523"/>
      <c r="I31" s="524"/>
      <c r="J31" s="522"/>
      <c r="K31" s="523"/>
      <c r="L31" s="523"/>
      <c r="M31" s="524"/>
      <c r="N31" s="105"/>
      <c r="O31" s="106"/>
      <c r="P31" s="106"/>
      <c r="Q31" s="106"/>
    </row>
    <row r="32" spans="2:19" x14ac:dyDescent="0.25">
      <c r="B32" s="538" t="s">
        <v>217</v>
      </c>
      <c r="C32" s="596"/>
      <c r="D32" s="596"/>
      <c r="E32" s="596"/>
      <c r="F32" s="596"/>
      <c r="G32" s="596"/>
      <c r="H32" s="596"/>
      <c r="I32" s="596"/>
      <c r="J32" s="606">
        <f>J33+N34+N35</f>
        <v>1475271.36</v>
      </c>
      <c r="K32" s="606"/>
      <c r="L32" s="606"/>
      <c r="M32" s="606"/>
      <c r="N32" s="100"/>
    </row>
    <row r="33" spans="2:19" x14ac:dyDescent="0.25">
      <c r="B33" s="519" t="s">
        <v>218</v>
      </c>
      <c r="C33" s="520"/>
      <c r="D33" s="520"/>
      <c r="E33" s="520"/>
      <c r="F33" s="520"/>
      <c r="G33" s="520"/>
      <c r="H33" s="520"/>
      <c r="I33" s="521"/>
      <c r="J33" s="607">
        <f>+M76</f>
        <v>1475271.36</v>
      </c>
      <c r="K33" s="607"/>
      <c r="L33" s="607"/>
      <c r="M33" s="607"/>
      <c r="N33" s="100"/>
    </row>
    <row r="34" spans="2:19" x14ac:dyDescent="0.25">
      <c r="B34" s="519" t="s">
        <v>219</v>
      </c>
      <c r="C34" s="520"/>
      <c r="D34" s="520"/>
      <c r="E34" s="520"/>
      <c r="F34" s="520"/>
      <c r="G34" s="520"/>
      <c r="H34" s="520"/>
      <c r="I34" s="521"/>
      <c r="J34" s="522"/>
      <c r="K34" s="523"/>
      <c r="L34" s="523"/>
      <c r="M34" s="524"/>
      <c r="N34" s="105"/>
      <c r="O34" s="106"/>
      <c r="P34" s="106"/>
      <c r="Q34" s="106"/>
    </row>
    <row r="35" spans="2:19" x14ac:dyDescent="0.25">
      <c r="B35" s="519" t="s">
        <v>220</v>
      </c>
      <c r="C35" s="520"/>
      <c r="D35" s="520"/>
      <c r="E35" s="520"/>
      <c r="F35" s="520"/>
      <c r="G35" s="520"/>
      <c r="H35" s="520"/>
      <c r="I35" s="521"/>
      <c r="J35" s="522"/>
      <c r="K35" s="523"/>
      <c r="L35" s="523"/>
      <c r="M35" s="524"/>
      <c r="N35" s="105"/>
      <c r="O35" s="106"/>
      <c r="P35" s="106"/>
      <c r="Q35" s="106"/>
    </row>
    <row r="36" spans="2:19" x14ac:dyDescent="0.25">
      <c r="B36" s="538" t="s">
        <v>221</v>
      </c>
      <c r="C36" s="596"/>
      <c r="D36" s="596"/>
      <c r="E36" s="596"/>
      <c r="F36" s="596"/>
      <c r="G36" s="596"/>
      <c r="H36" s="596"/>
      <c r="I36" s="597"/>
      <c r="J36" s="516">
        <f>J19+J32</f>
        <v>9835142.3599999994</v>
      </c>
      <c r="K36" s="517"/>
      <c r="L36" s="517"/>
      <c r="M36" s="518"/>
    </row>
    <row r="39" spans="2:19" x14ac:dyDescent="0.25">
      <c r="B39" s="96" t="s">
        <v>222</v>
      </c>
    </row>
    <row r="40" spans="2:19" ht="15" customHeight="1" x14ac:dyDescent="0.25">
      <c r="B40" s="677" t="s">
        <v>223</v>
      </c>
      <c r="C40" s="677" t="s">
        <v>224</v>
      </c>
      <c r="D40" s="677" t="s">
        <v>225</v>
      </c>
      <c r="E40" s="677" t="s">
        <v>226</v>
      </c>
      <c r="F40" s="677" t="s">
        <v>227</v>
      </c>
      <c r="G40" s="677" t="s">
        <v>228</v>
      </c>
      <c r="H40" s="678" t="s">
        <v>229</v>
      </c>
      <c r="I40" s="679" t="s">
        <v>230</v>
      </c>
      <c r="J40" s="679"/>
      <c r="K40" s="679"/>
      <c r="L40" s="679"/>
      <c r="M40" s="679"/>
      <c r="N40" s="677" t="s">
        <v>6</v>
      </c>
      <c r="O40" s="677"/>
      <c r="P40" s="677" t="s">
        <v>231</v>
      </c>
      <c r="Q40" s="677" t="s">
        <v>232</v>
      </c>
    </row>
    <row r="41" spans="2:19" ht="25.5" customHeight="1" x14ac:dyDescent="0.25">
      <c r="B41" s="677"/>
      <c r="C41" s="677"/>
      <c r="D41" s="677"/>
      <c r="E41" s="677"/>
      <c r="F41" s="677"/>
      <c r="G41" s="677"/>
      <c r="H41" s="678"/>
      <c r="I41" s="679" t="s">
        <v>143</v>
      </c>
      <c r="J41" s="679" t="s">
        <v>233</v>
      </c>
      <c r="K41" s="679"/>
      <c r="L41" s="679"/>
      <c r="M41" s="679" t="s">
        <v>234</v>
      </c>
      <c r="N41" s="677" t="s">
        <v>316</v>
      </c>
      <c r="O41" s="677" t="s">
        <v>317</v>
      </c>
      <c r="P41" s="677"/>
      <c r="Q41" s="677"/>
    </row>
    <row r="42" spans="2:19" ht="77.25" customHeight="1" x14ac:dyDescent="0.25">
      <c r="B42" s="677"/>
      <c r="C42" s="677"/>
      <c r="D42" s="677"/>
      <c r="E42" s="677"/>
      <c r="F42" s="677"/>
      <c r="G42" s="677"/>
      <c r="H42" s="678"/>
      <c r="I42" s="679"/>
      <c r="J42" s="140" t="s">
        <v>237</v>
      </c>
      <c r="K42" s="140" t="s">
        <v>238</v>
      </c>
      <c r="L42" s="140" t="s">
        <v>239</v>
      </c>
      <c r="M42" s="679"/>
      <c r="N42" s="677"/>
      <c r="O42" s="677"/>
      <c r="P42" s="677"/>
      <c r="Q42" s="677"/>
    </row>
    <row r="43" spans="2:19" s="75" customFormat="1" ht="12" x14ac:dyDescent="0.2">
      <c r="B43" s="141">
        <v>1</v>
      </c>
      <c r="C43" s="141">
        <v>2</v>
      </c>
      <c r="D43" s="141">
        <v>3</v>
      </c>
      <c r="E43" s="141">
        <v>4</v>
      </c>
      <c r="F43" s="141">
        <v>5</v>
      </c>
      <c r="G43" s="141">
        <v>6</v>
      </c>
      <c r="H43" s="141">
        <v>7</v>
      </c>
      <c r="I43" s="142">
        <v>8</v>
      </c>
      <c r="J43" s="143">
        <v>9</v>
      </c>
      <c r="K43" s="143">
        <v>10</v>
      </c>
      <c r="L43" s="143">
        <v>11</v>
      </c>
      <c r="M43" s="143">
        <v>12</v>
      </c>
      <c r="N43" s="141">
        <v>13</v>
      </c>
      <c r="O43" s="141">
        <v>14</v>
      </c>
      <c r="P43" s="141">
        <v>15</v>
      </c>
      <c r="Q43" s="141">
        <v>16</v>
      </c>
      <c r="S43" s="93"/>
    </row>
    <row r="44" spans="2:19" ht="45" customHeight="1" x14ac:dyDescent="0.25">
      <c r="B44" s="556" t="s">
        <v>436</v>
      </c>
      <c r="C44" s="546" t="s">
        <v>241</v>
      </c>
      <c r="D44" s="546" t="s">
        <v>242</v>
      </c>
      <c r="E44" s="546" t="s">
        <v>437</v>
      </c>
      <c r="F44" s="546" t="s">
        <v>244</v>
      </c>
      <c r="G44" s="646" t="s">
        <v>245</v>
      </c>
      <c r="H44" s="546" t="s">
        <v>246</v>
      </c>
      <c r="I44" s="545">
        <f>SUM(J44:M49)</f>
        <v>9835142.3599999994</v>
      </c>
      <c r="J44" s="545">
        <f>+J50+J72</f>
        <v>0</v>
      </c>
      <c r="K44" s="545">
        <f>+K50+K72</f>
        <v>0</v>
      </c>
      <c r="L44" s="545">
        <f>+L50+L72</f>
        <v>8359871</v>
      </c>
      <c r="M44" s="545">
        <f>+M50+M72</f>
        <v>1475271.36</v>
      </c>
      <c r="N44" s="69" t="s">
        <v>438</v>
      </c>
      <c r="O44" s="87">
        <f>+O50</f>
        <v>149</v>
      </c>
      <c r="P44" s="546" t="s">
        <v>37</v>
      </c>
      <c r="Q44" s="546" t="s">
        <v>363</v>
      </c>
    </row>
    <row r="45" spans="2:19" ht="45" customHeight="1" x14ac:dyDescent="0.25">
      <c r="B45" s="556"/>
      <c r="C45" s="546"/>
      <c r="D45" s="546"/>
      <c r="E45" s="546"/>
      <c r="F45" s="546"/>
      <c r="G45" s="647"/>
      <c r="H45" s="546"/>
      <c r="I45" s="545"/>
      <c r="J45" s="545"/>
      <c r="K45" s="545"/>
      <c r="L45" s="545"/>
      <c r="M45" s="545"/>
      <c r="N45" s="69" t="s">
        <v>439</v>
      </c>
      <c r="O45" s="87">
        <f>+O51</f>
        <v>149</v>
      </c>
      <c r="P45" s="546"/>
      <c r="Q45" s="546"/>
    </row>
    <row r="46" spans="2:19" ht="48.75" customHeight="1" x14ac:dyDescent="0.25">
      <c r="B46" s="556"/>
      <c r="C46" s="546"/>
      <c r="D46" s="546"/>
      <c r="E46" s="546"/>
      <c r="F46" s="546"/>
      <c r="G46" s="647"/>
      <c r="H46" s="546"/>
      <c r="I46" s="545"/>
      <c r="J46" s="545"/>
      <c r="K46" s="545"/>
      <c r="L46" s="545"/>
      <c r="M46" s="545"/>
      <c r="N46" s="69" t="s">
        <v>440</v>
      </c>
      <c r="O46" s="87">
        <f>+O52</f>
        <v>310</v>
      </c>
      <c r="P46" s="546"/>
      <c r="Q46" s="546"/>
    </row>
    <row r="47" spans="2:19" ht="44.25" customHeight="1" x14ac:dyDescent="0.25">
      <c r="B47" s="556"/>
      <c r="C47" s="546"/>
      <c r="D47" s="546"/>
      <c r="E47" s="546"/>
      <c r="F47" s="546"/>
      <c r="G47" s="647"/>
      <c r="H47" s="546"/>
      <c r="I47" s="545"/>
      <c r="J47" s="545"/>
      <c r="K47" s="545"/>
      <c r="L47" s="545"/>
      <c r="M47" s="545"/>
      <c r="N47" s="69" t="s">
        <v>441</v>
      </c>
      <c r="O47" s="87">
        <f>+O53</f>
        <v>60</v>
      </c>
      <c r="P47" s="546"/>
      <c r="Q47" s="546"/>
    </row>
    <row r="48" spans="2:19" ht="42.75" customHeight="1" x14ac:dyDescent="0.25">
      <c r="B48" s="556"/>
      <c r="C48" s="546"/>
      <c r="D48" s="546"/>
      <c r="E48" s="546"/>
      <c r="F48" s="546"/>
      <c r="G48" s="647"/>
      <c r="H48" s="546"/>
      <c r="I48" s="545"/>
      <c r="J48" s="545"/>
      <c r="K48" s="545"/>
      <c r="L48" s="545"/>
      <c r="M48" s="545"/>
      <c r="N48" s="69" t="s">
        <v>442</v>
      </c>
      <c r="O48" s="87">
        <f>+O72</f>
        <v>44</v>
      </c>
      <c r="P48" s="546"/>
      <c r="Q48" s="546"/>
    </row>
    <row r="49" spans="2:17" ht="33" customHeight="1" x14ac:dyDescent="0.25">
      <c r="B49" s="556"/>
      <c r="C49" s="546"/>
      <c r="D49" s="546"/>
      <c r="E49" s="546"/>
      <c r="F49" s="546"/>
      <c r="G49" s="648"/>
      <c r="H49" s="546"/>
      <c r="I49" s="545"/>
      <c r="J49" s="545"/>
      <c r="K49" s="545"/>
      <c r="L49" s="545"/>
      <c r="M49" s="545"/>
      <c r="N49" s="69" t="s">
        <v>443</v>
      </c>
      <c r="O49" s="87">
        <f>+O75</f>
        <v>44</v>
      </c>
      <c r="P49" s="546"/>
      <c r="Q49" s="546"/>
    </row>
    <row r="50" spans="2:17" ht="45" customHeight="1" x14ac:dyDescent="0.25">
      <c r="B50" s="669" t="s">
        <v>444</v>
      </c>
      <c r="C50" s="667" t="s">
        <v>241</v>
      </c>
      <c r="D50" s="667" t="s">
        <v>242</v>
      </c>
      <c r="E50" s="667" t="s">
        <v>437</v>
      </c>
      <c r="F50" s="667" t="s">
        <v>244</v>
      </c>
      <c r="G50" s="667" t="s">
        <v>245</v>
      </c>
      <c r="H50" s="667" t="s">
        <v>246</v>
      </c>
      <c r="I50" s="661">
        <f>SUM(J50:M53)</f>
        <v>9434100</v>
      </c>
      <c r="J50" s="661">
        <f>SUM(J54:J71)</f>
        <v>0</v>
      </c>
      <c r="K50" s="661">
        <f>SUM(K54:K71)</f>
        <v>0</v>
      </c>
      <c r="L50" s="661">
        <f>SUM(L54:L71)</f>
        <v>8018985</v>
      </c>
      <c r="M50" s="661">
        <f>SUM(M54:M71)</f>
        <v>1415115</v>
      </c>
      <c r="N50" s="84" t="s">
        <v>438</v>
      </c>
      <c r="O50" s="67">
        <f>+O54+O56+O60+O64+O66+O68+O58</f>
        <v>149</v>
      </c>
      <c r="P50" s="663" t="s">
        <v>37</v>
      </c>
      <c r="Q50" s="667" t="s">
        <v>363</v>
      </c>
    </row>
    <row r="51" spans="2:17" ht="33.75" x14ac:dyDescent="0.25">
      <c r="B51" s="671"/>
      <c r="C51" s="668"/>
      <c r="D51" s="668"/>
      <c r="E51" s="668"/>
      <c r="F51" s="668"/>
      <c r="G51" s="668"/>
      <c r="H51" s="668"/>
      <c r="I51" s="662"/>
      <c r="J51" s="662"/>
      <c r="K51" s="662"/>
      <c r="L51" s="662"/>
      <c r="M51" s="662"/>
      <c r="N51" s="84" t="s">
        <v>439</v>
      </c>
      <c r="O51" s="67">
        <f>+O55+O57+O59+O61+O65+O67+O69</f>
        <v>149</v>
      </c>
      <c r="P51" s="664"/>
      <c r="Q51" s="668"/>
    </row>
    <row r="52" spans="2:17" ht="44.1" customHeight="1" x14ac:dyDescent="0.25">
      <c r="B52" s="671"/>
      <c r="C52" s="668"/>
      <c r="D52" s="668"/>
      <c r="E52" s="668"/>
      <c r="F52" s="668"/>
      <c r="G52" s="668"/>
      <c r="H52" s="668"/>
      <c r="I52" s="662"/>
      <c r="J52" s="662"/>
      <c r="K52" s="662"/>
      <c r="L52" s="662"/>
      <c r="M52" s="662"/>
      <c r="N52" s="84" t="s">
        <v>440</v>
      </c>
      <c r="O52" s="67">
        <f>+O62+O70</f>
        <v>310</v>
      </c>
      <c r="P52" s="664"/>
      <c r="Q52" s="668"/>
    </row>
    <row r="53" spans="2:17" ht="47.1" customHeight="1" x14ac:dyDescent="0.25">
      <c r="B53" s="673"/>
      <c r="C53" s="674"/>
      <c r="D53" s="674"/>
      <c r="E53" s="674"/>
      <c r="F53" s="674"/>
      <c r="G53" s="674"/>
      <c r="H53" s="674"/>
      <c r="I53" s="672"/>
      <c r="J53" s="672"/>
      <c r="K53" s="672"/>
      <c r="L53" s="672"/>
      <c r="M53" s="672"/>
      <c r="N53" s="84" t="s">
        <v>441</v>
      </c>
      <c r="O53" s="67">
        <f>+O63+O71</f>
        <v>60</v>
      </c>
      <c r="P53" s="676"/>
      <c r="Q53" s="674"/>
    </row>
    <row r="54" spans="2:17" ht="45.75" customHeight="1" x14ac:dyDescent="0.25">
      <c r="B54" s="526" t="s">
        <v>445</v>
      </c>
      <c r="C54" s="663" t="s">
        <v>37</v>
      </c>
      <c r="D54" s="551" t="s">
        <v>323</v>
      </c>
      <c r="E54" s="667" t="s">
        <v>446</v>
      </c>
      <c r="F54" s="663" t="s">
        <v>37</v>
      </c>
      <c r="G54" s="551" t="s">
        <v>245</v>
      </c>
      <c r="H54" s="663" t="s">
        <v>37</v>
      </c>
      <c r="I54" s="547">
        <f>SUM(J54:M55)</f>
        <v>500000</v>
      </c>
      <c r="J54" s="547">
        <v>0</v>
      </c>
      <c r="K54" s="548">
        <v>0</v>
      </c>
      <c r="L54" s="548">
        <v>425000</v>
      </c>
      <c r="M54" s="548">
        <v>75000</v>
      </c>
      <c r="N54" s="84" t="s">
        <v>438</v>
      </c>
      <c r="O54" s="83">
        <v>20</v>
      </c>
      <c r="P54" s="640" t="s">
        <v>375</v>
      </c>
      <c r="Q54" s="640" t="s">
        <v>363</v>
      </c>
    </row>
    <row r="55" spans="2:17" ht="35.25" customHeight="1" x14ac:dyDescent="0.25">
      <c r="B55" s="526"/>
      <c r="C55" s="664"/>
      <c r="D55" s="670"/>
      <c r="E55" s="668"/>
      <c r="F55" s="664"/>
      <c r="G55" s="670"/>
      <c r="H55" s="664"/>
      <c r="I55" s="547"/>
      <c r="J55" s="547"/>
      <c r="K55" s="549"/>
      <c r="L55" s="549"/>
      <c r="M55" s="549"/>
      <c r="N55" s="84" t="s">
        <v>439</v>
      </c>
      <c r="O55" s="83">
        <v>20</v>
      </c>
      <c r="P55" s="640"/>
      <c r="Q55" s="640"/>
    </row>
    <row r="56" spans="2:17" ht="51" customHeight="1" x14ac:dyDescent="0.25">
      <c r="B56" s="526" t="s">
        <v>447</v>
      </c>
      <c r="C56" s="555" t="s">
        <v>37</v>
      </c>
      <c r="D56" s="550" t="s">
        <v>253</v>
      </c>
      <c r="E56" s="640" t="s">
        <v>448</v>
      </c>
      <c r="F56" s="555" t="s">
        <v>37</v>
      </c>
      <c r="G56" s="550" t="s">
        <v>245</v>
      </c>
      <c r="H56" s="555" t="s">
        <v>37</v>
      </c>
      <c r="I56" s="547">
        <f>SUM(J56:M57)</f>
        <v>1240000</v>
      </c>
      <c r="J56" s="547">
        <v>0</v>
      </c>
      <c r="K56" s="548">
        <v>0</v>
      </c>
      <c r="L56" s="548">
        <v>1054000</v>
      </c>
      <c r="M56" s="548">
        <v>186000</v>
      </c>
      <c r="N56" s="84" t="s">
        <v>438</v>
      </c>
      <c r="O56" s="83">
        <v>26</v>
      </c>
      <c r="P56" s="640" t="s">
        <v>375</v>
      </c>
      <c r="Q56" s="640" t="s">
        <v>256</v>
      </c>
    </row>
    <row r="57" spans="2:17" ht="34.5" customHeight="1" x14ac:dyDescent="0.25">
      <c r="B57" s="526"/>
      <c r="C57" s="555"/>
      <c r="D57" s="550"/>
      <c r="E57" s="640"/>
      <c r="F57" s="555"/>
      <c r="G57" s="550"/>
      <c r="H57" s="555"/>
      <c r="I57" s="547"/>
      <c r="J57" s="547"/>
      <c r="K57" s="645"/>
      <c r="L57" s="645"/>
      <c r="M57" s="645"/>
      <c r="N57" s="84" t="s">
        <v>439</v>
      </c>
      <c r="O57" s="83">
        <v>26</v>
      </c>
      <c r="P57" s="640"/>
      <c r="Q57" s="640"/>
    </row>
    <row r="58" spans="2:17" ht="47.25" customHeight="1" x14ac:dyDescent="0.25">
      <c r="B58" s="526" t="s">
        <v>449</v>
      </c>
      <c r="C58" s="555" t="s">
        <v>37</v>
      </c>
      <c r="D58" s="550" t="s">
        <v>258</v>
      </c>
      <c r="E58" s="546" t="s">
        <v>150</v>
      </c>
      <c r="F58" s="555" t="s">
        <v>37</v>
      </c>
      <c r="G58" s="550" t="s">
        <v>245</v>
      </c>
      <c r="H58" s="555" t="s">
        <v>37</v>
      </c>
      <c r="I58" s="547">
        <f>SUM(J58:M59)</f>
        <v>1505900</v>
      </c>
      <c r="J58" s="547">
        <v>0</v>
      </c>
      <c r="K58" s="548">
        <v>0</v>
      </c>
      <c r="L58" s="548">
        <v>1280015</v>
      </c>
      <c r="M58" s="548">
        <v>225885</v>
      </c>
      <c r="N58" s="84" t="s">
        <v>438</v>
      </c>
      <c r="O58" s="83">
        <v>10</v>
      </c>
      <c r="P58" s="640" t="s">
        <v>345</v>
      </c>
      <c r="Q58" s="640" t="s">
        <v>248</v>
      </c>
    </row>
    <row r="59" spans="2:17" ht="34.5" customHeight="1" x14ac:dyDescent="0.25">
      <c r="B59" s="526"/>
      <c r="C59" s="555"/>
      <c r="D59" s="550"/>
      <c r="E59" s="546"/>
      <c r="F59" s="555"/>
      <c r="G59" s="550"/>
      <c r="H59" s="555"/>
      <c r="I59" s="547"/>
      <c r="J59" s="547"/>
      <c r="K59" s="645"/>
      <c r="L59" s="645"/>
      <c r="M59" s="645"/>
      <c r="N59" s="84" t="s">
        <v>439</v>
      </c>
      <c r="O59" s="83">
        <v>10</v>
      </c>
      <c r="P59" s="640"/>
      <c r="Q59" s="640"/>
    </row>
    <row r="60" spans="2:17" ht="47.25" customHeight="1" x14ac:dyDescent="0.25">
      <c r="B60" s="526" t="s">
        <v>450</v>
      </c>
      <c r="C60" s="555" t="s">
        <v>37</v>
      </c>
      <c r="D60" s="550" t="s">
        <v>258</v>
      </c>
      <c r="E60" s="546" t="s">
        <v>150</v>
      </c>
      <c r="F60" s="555" t="s">
        <v>37</v>
      </c>
      <c r="G60" s="550" t="s">
        <v>245</v>
      </c>
      <c r="H60" s="555" t="s">
        <v>37</v>
      </c>
      <c r="I60" s="547">
        <f>SUM(J60:M61)</f>
        <v>58800</v>
      </c>
      <c r="J60" s="547">
        <v>0</v>
      </c>
      <c r="K60" s="548">
        <v>0</v>
      </c>
      <c r="L60" s="548">
        <v>49980</v>
      </c>
      <c r="M60" s="548">
        <v>8820</v>
      </c>
      <c r="N60" s="84" t="s">
        <v>438</v>
      </c>
      <c r="O60" s="83">
        <v>10</v>
      </c>
      <c r="P60" s="640" t="s">
        <v>279</v>
      </c>
      <c r="Q60" s="640" t="s">
        <v>345</v>
      </c>
    </row>
    <row r="61" spans="2:17" ht="34.5" customHeight="1" x14ac:dyDescent="0.25">
      <c r="B61" s="526"/>
      <c r="C61" s="555"/>
      <c r="D61" s="550"/>
      <c r="E61" s="546"/>
      <c r="F61" s="555"/>
      <c r="G61" s="550"/>
      <c r="H61" s="555"/>
      <c r="I61" s="547"/>
      <c r="J61" s="547"/>
      <c r="K61" s="645"/>
      <c r="L61" s="645"/>
      <c r="M61" s="645"/>
      <c r="N61" s="84" t="s">
        <v>439</v>
      </c>
      <c r="O61" s="83">
        <v>10</v>
      </c>
      <c r="P61" s="640"/>
      <c r="Q61" s="640"/>
    </row>
    <row r="62" spans="2:17" ht="47.25" customHeight="1" x14ac:dyDescent="0.25">
      <c r="B62" s="526" t="s">
        <v>451</v>
      </c>
      <c r="C62" s="555" t="s">
        <v>37</v>
      </c>
      <c r="D62" s="550" t="s">
        <v>258</v>
      </c>
      <c r="E62" s="546" t="s">
        <v>150</v>
      </c>
      <c r="F62" s="555" t="s">
        <v>37</v>
      </c>
      <c r="G62" s="550" t="s">
        <v>245</v>
      </c>
      <c r="H62" s="555" t="s">
        <v>37</v>
      </c>
      <c r="I62" s="547">
        <f>SUM(J62:M63)</f>
        <v>235300</v>
      </c>
      <c r="J62" s="547">
        <v>0</v>
      </c>
      <c r="K62" s="548">
        <v>0</v>
      </c>
      <c r="L62" s="548">
        <v>200005</v>
      </c>
      <c r="M62" s="548">
        <v>35295</v>
      </c>
      <c r="N62" s="84" t="s">
        <v>440</v>
      </c>
      <c r="O62" s="83">
        <v>10</v>
      </c>
      <c r="P62" s="640" t="s">
        <v>452</v>
      </c>
      <c r="Q62" s="640" t="s">
        <v>352</v>
      </c>
    </row>
    <row r="63" spans="2:17" ht="48.75" customHeight="1" x14ac:dyDescent="0.25">
      <c r="B63" s="526"/>
      <c r="C63" s="555"/>
      <c r="D63" s="550"/>
      <c r="E63" s="546"/>
      <c r="F63" s="555"/>
      <c r="G63" s="550"/>
      <c r="H63" s="555"/>
      <c r="I63" s="547"/>
      <c r="J63" s="547"/>
      <c r="K63" s="645"/>
      <c r="L63" s="645"/>
      <c r="M63" s="645"/>
      <c r="N63" s="84" t="s">
        <v>441</v>
      </c>
      <c r="O63" s="83">
        <v>10</v>
      </c>
      <c r="P63" s="640"/>
      <c r="Q63" s="640"/>
    </row>
    <row r="64" spans="2:17" ht="50.1" customHeight="1" x14ac:dyDescent="0.25">
      <c r="B64" s="526" t="s">
        <v>453</v>
      </c>
      <c r="C64" s="555" t="s">
        <v>37</v>
      </c>
      <c r="D64" s="550" t="s">
        <v>261</v>
      </c>
      <c r="E64" s="546" t="s">
        <v>150</v>
      </c>
      <c r="F64" s="555" t="s">
        <v>37</v>
      </c>
      <c r="G64" s="550" t="s">
        <v>245</v>
      </c>
      <c r="H64" s="555" t="s">
        <v>37</v>
      </c>
      <c r="I64" s="547">
        <f>SUM(J64:M65)</f>
        <v>800000</v>
      </c>
      <c r="J64" s="547">
        <v>0</v>
      </c>
      <c r="K64" s="548">
        <v>0</v>
      </c>
      <c r="L64" s="548">
        <v>680000</v>
      </c>
      <c r="M64" s="548">
        <v>120000</v>
      </c>
      <c r="N64" s="84" t="s">
        <v>438</v>
      </c>
      <c r="O64" s="83">
        <v>6</v>
      </c>
      <c r="P64" s="640" t="s">
        <v>375</v>
      </c>
      <c r="Q64" s="640" t="s">
        <v>264</v>
      </c>
    </row>
    <row r="65" spans="2:17" ht="36" customHeight="1" x14ac:dyDescent="0.25">
      <c r="B65" s="526"/>
      <c r="C65" s="555"/>
      <c r="D65" s="550"/>
      <c r="E65" s="546"/>
      <c r="F65" s="555"/>
      <c r="G65" s="550"/>
      <c r="H65" s="555"/>
      <c r="I65" s="547"/>
      <c r="J65" s="547"/>
      <c r="K65" s="645"/>
      <c r="L65" s="645"/>
      <c r="M65" s="645"/>
      <c r="N65" s="84" t="s">
        <v>439</v>
      </c>
      <c r="O65" s="83">
        <v>6</v>
      </c>
      <c r="P65" s="640"/>
      <c r="Q65" s="640"/>
    </row>
    <row r="66" spans="2:17" ht="50.1" customHeight="1" x14ac:dyDescent="0.25">
      <c r="B66" s="526" t="s">
        <v>454</v>
      </c>
      <c r="C66" s="555" t="s">
        <v>37</v>
      </c>
      <c r="D66" s="550" t="s">
        <v>261</v>
      </c>
      <c r="E66" s="546" t="s">
        <v>150</v>
      </c>
      <c r="F66" s="555" t="s">
        <v>37</v>
      </c>
      <c r="G66" s="550" t="s">
        <v>245</v>
      </c>
      <c r="H66" s="555" t="s">
        <v>37</v>
      </c>
      <c r="I66" s="547">
        <f>SUM(J66:M67)</f>
        <v>200000</v>
      </c>
      <c r="J66" s="547">
        <v>0</v>
      </c>
      <c r="K66" s="548">
        <v>0</v>
      </c>
      <c r="L66" s="548">
        <v>170000</v>
      </c>
      <c r="M66" s="548">
        <v>30000</v>
      </c>
      <c r="N66" s="84" t="s">
        <v>438</v>
      </c>
      <c r="O66" s="83">
        <v>10</v>
      </c>
      <c r="P66" s="640" t="s">
        <v>375</v>
      </c>
      <c r="Q66" s="640" t="s">
        <v>264</v>
      </c>
    </row>
    <row r="67" spans="2:17" ht="36" customHeight="1" x14ac:dyDescent="0.25">
      <c r="B67" s="526"/>
      <c r="C67" s="555"/>
      <c r="D67" s="550"/>
      <c r="E67" s="546"/>
      <c r="F67" s="555"/>
      <c r="G67" s="550"/>
      <c r="H67" s="555"/>
      <c r="I67" s="547"/>
      <c r="J67" s="547"/>
      <c r="K67" s="645"/>
      <c r="L67" s="645"/>
      <c r="M67" s="645"/>
      <c r="N67" s="84" t="s">
        <v>439</v>
      </c>
      <c r="O67" s="83">
        <v>10</v>
      </c>
      <c r="P67" s="640"/>
      <c r="Q67" s="640"/>
    </row>
    <row r="68" spans="2:17" ht="47.25" customHeight="1" x14ac:dyDescent="0.25">
      <c r="B68" s="526" t="s">
        <v>455</v>
      </c>
      <c r="C68" s="555" t="s">
        <v>37</v>
      </c>
      <c r="D68" s="550" t="s">
        <v>400</v>
      </c>
      <c r="E68" s="640" t="s">
        <v>456</v>
      </c>
      <c r="F68" s="555" t="s">
        <v>37</v>
      </c>
      <c r="G68" s="550" t="s">
        <v>245</v>
      </c>
      <c r="H68" s="555" t="s">
        <v>37</v>
      </c>
      <c r="I68" s="547">
        <f>SUM(J68:M69)</f>
        <v>1794100</v>
      </c>
      <c r="J68" s="547">
        <v>0</v>
      </c>
      <c r="K68" s="548">
        <v>0</v>
      </c>
      <c r="L68" s="548">
        <v>1524985</v>
      </c>
      <c r="M68" s="548">
        <v>269115</v>
      </c>
      <c r="N68" s="84" t="s">
        <v>438</v>
      </c>
      <c r="O68" s="83">
        <v>67</v>
      </c>
      <c r="P68" s="640" t="s">
        <v>375</v>
      </c>
      <c r="Q68" s="640" t="s">
        <v>457</v>
      </c>
    </row>
    <row r="69" spans="2:17" ht="38.25" customHeight="1" x14ac:dyDescent="0.25">
      <c r="B69" s="526"/>
      <c r="C69" s="555"/>
      <c r="D69" s="550"/>
      <c r="E69" s="640"/>
      <c r="F69" s="555"/>
      <c r="G69" s="550"/>
      <c r="H69" s="555"/>
      <c r="I69" s="547"/>
      <c r="J69" s="547"/>
      <c r="K69" s="645"/>
      <c r="L69" s="645"/>
      <c r="M69" s="645"/>
      <c r="N69" s="84" t="s">
        <v>439</v>
      </c>
      <c r="O69" s="83">
        <v>67</v>
      </c>
      <c r="P69" s="640"/>
      <c r="Q69" s="640"/>
    </row>
    <row r="70" spans="2:17" ht="47.25" customHeight="1" x14ac:dyDescent="0.25">
      <c r="B70" s="526" t="s">
        <v>458</v>
      </c>
      <c r="C70" s="555" t="s">
        <v>37</v>
      </c>
      <c r="D70" s="550" t="s">
        <v>400</v>
      </c>
      <c r="E70" s="640" t="s">
        <v>37</v>
      </c>
      <c r="F70" s="555" t="s">
        <v>37</v>
      </c>
      <c r="G70" s="550" t="s">
        <v>245</v>
      </c>
      <c r="H70" s="555" t="s">
        <v>37</v>
      </c>
      <c r="I70" s="547">
        <f>SUM(J70:M71)</f>
        <v>3100000</v>
      </c>
      <c r="J70" s="547">
        <v>0</v>
      </c>
      <c r="K70" s="548">
        <v>0</v>
      </c>
      <c r="L70" s="548">
        <v>2635000</v>
      </c>
      <c r="M70" s="548">
        <v>465000</v>
      </c>
      <c r="N70" s="84" t="s">
        <v>440</v>
      </c>
      <c r="O70" s="83">
        <v>300</v>
      </c>
      <c r="P70" s="640" t="s">
        <v>259</v>
      </c>
      <c r="Q70" s="640" t="s">
        <v>363</v>
      </c>
    </row>
    <row r="71" spans="2:17" ht="48.6" customHeight="1" x14ac:dyDescent="0.25">
      <c r="B71" s="526"/>
      <c r="C71" s="555"/>
      <c r="D71" s="550"/>
      <c r="E71" s="640"/>
      <c r="F71" s="555"/>
      <c r="G71" s="550"/>
      <c r="H71" s="555"/>
      <c r="I71" s="547"/>
      <c r="J71" s="547"/>
      <c r="K71" s="645"/>
      <c r="L71" s="645"/>
      <c r="M71" s="645"/>
      <c r="N71" s="84" t="s">
        <v>441</v>
      </c>
      <c r="O71" s="83">
        <v>50</v>
      </c>
      <c r="P71" s="640"/>
      <c r="Q71" s="640"/>
    </row>
    <row r="72" spans="2:17" ht="36.6" customHeight="1" x14ac:dyDescent="0.25">
      <c r="B72" s="669" t="s">
        <v>459</v>
      </c>
      <c r="C72" s="667" t="s">
        <v>241</v>
      </c>
      <c r="D72" s="667" t="s">
        <v>242</v>
      </c>
      <c r="E72" s="667" t="s">
        <v>437</v>
      </c>
      <c r="F72" s="667" t="s">
        <v>244</v>
      </c>
      <c r="G72" s="667" t="s">
        <v>245</v>
      </c>
      <c r="H72" s="667" t="s">
        <v>246</v>
      </c>
      <c r="I72" s="661">
        <f>SUM(J72:M73)</f>
        <v>401042.36</v>
      </c>
      <c r="J72" s="661">
        <f>+J74</f>
        <v>0</v>
      </c>
      <c r="K72" s="661">
        <f>+K74</f>
        <v>0</v>
      </c>
      <c r="L72" s="661">
        <f>+L74</f>
        <v>340886</v>
      </c>
      <c r="M72" s="661">
        <f>+M74</f>
        <v>60156.36</v>
      </c>
      <c r="N72" s="84" t="s">
        <v>442</v>
      </c>
      <c r="O72" s="67">
        <f>+O74</f>
        <v>44</v>
      </c>
      <c r="P72" s="663" t="s">
        <v>37</v>
      </c>
      <c r="Q72" s="667" t="s">
        <v>264</v>
      </c>
    </row>
    <row r="73" spans="2:17" ht="33.75" x14ac:dyDescent="0.25">
      <c r="B73" s="671"/>
      <c r="C73" s="668"/>
      <c r="D73" s="668"/>
      <c r="E73" s="668"/>
      <c r="F73" s="668"/>
      <c r="G73" s="668"/>
      <c r="H73" s="668"/>
      <c r="I73" s="662"/>
      <c r="J73" s="662"/>
      <c r="K73" s="662"/>
      <c r="L73" s="662"/>
      <c r="M73" s="662"/>
      <c r="N73" s="84" t="s">
        <v>443</v>
      </c>
      <c r="O73" s="67">
        <f>+O75</f>
        <v>44</v>
      </c>
      <c r="P73" s="664"/>
      <c r="Q73" s="668"/>
    </row>
    <row r="74" spans="2:17" ht="39" customHeight="1" x14ac:dyDescent="0.25">
      <c r="B74" s="526" t="s">
        <v>460</v>
      </c>
      <c r="C74" s="663" t="s">
        <v>37</v>
      </c>
      <c r="D74" s="550" t="s">
        <v>261</v>
      </c>
      <c r="E74" s="667" t="s">
        <v>37</v>
      </c>
      <c r="F74" s="663" t="s">
        <v>37</v>
      </c>
      <c r="G74" s="551" t="s">
        <v>245</v>
      </c>
      <c r="H74" s="663" t="s">
        <v>37</v>
      </c>
      <c r="I74" s="547">
        <f>SUM(J74:M75)</f>
        <v>401042.36</v>
      </c>
      <c r="J74" s="547">
        <v>0</v>
      </c>
      <c r="K74" s="548">
        <v>0</v>
      </c>
      <c r="L74" s="548">
        <v>340886</v>
      </c>
      <c r="M74" s="548">
        <v>60156.36</v>
      </c>
      <c r="N74" s="84" t="s">
        <v>442</v>
      </c>
      <c r="O74" s="83">
        <v>44</v>
      </c>
      <c r="P74" s="640" t="s">
        <v>375</v>
      </c>
      <c r="Q74" s="640" t="s">
        <v>264</v>
      </c>
    </row>
    <row r="75" spans="2:17" ht="35.25" customHeight="1" x14ac:dyDescent="0.25">
      <c r="B75" s="669"/>
      <c r="C75" s="664"/>
      <c r="D75" s="551"/>
      <c r="E75" s="668"/>
      <c r="F75" s="664"/>
      <c r="G75" s="670"/>
      <c r="H75" s="664"/>
      <c r="I75" s="547"/>
      <c r="J75" s="547"/>
      <c r="K75" s="645"/>
      <c r="L75" s="549"/>
      <c r="M75" s="549"/>
      <c r="N75" s="84" t="s">
        <v>443</v>
      </c>
      <c r="O75" s="83">
        <v>44</v>
      </c>
      <c r="P75" s="640"/>
      <c r="Q75" s="640"/>
    </row>
    <row r="76" spans="2:17" x14ac:dyDescent="0.25">
      <c r="B76" s="675" t="s">
        <v>287</v>
      </c>
      <c r="C76" s="675"/>
      <c r="D76" s="675"/>
      <c r="E76" s="675"/>
      <c r="F76" s="675"/>
      <c r="G76" s="675"/>
      <c r="H76" s="675"/>
      <c r="I76" s="120">
        <f>I44</f>
        <v>9835142.3599999994</v>
      </c>
      <c r="J76" s="120">
        <f t="shared" ref="J76:K76" si="0">J44</f>
        <v>0</v>
      </c>
      <c r="K76" s="120">
        <f t="shared" si="0"/>
        <v>0</v>
      </c>
      <c r="L76" s="68">
        <f>L44</f>
        <v>8359871</v>
      </c>
      <c r="M76" s="68">
        <f>M44</f>
        <v>1475271.36</v>
      </c>
      <c r="N76" s="554"/>
      <c r="O76" s="554"/>
      <c r="P76" s="554"/>
      <c r="Q76" s="554"/>
    </row>
    <row r="77" spans="2:17" ht="36.75" customHeight="1" x14ac:dyDescent="0.25">
      <c r="B77" s="73" t="s">
        <v>292</v>
      </c>
      <c r="C77" s="530" t="s">
        <v>401</v>
      </c>
      <c r="D77" s="530"/>
      <c r="E77" s="530"/>
      <c r="F77" s="530"/>
      <c r="G77" s="530"/>
      <c r="H77" s="530"/>
      <c r="I77" s="530"/>
      <c r="J77" s="530"/>
      <c r="K77" s="530"/>
      <c r="L77" s="530"/>
      <c r="M77" s="530"/>
      <c r="N77" s="530"/>
      <c r="O77" s="530"/>
      <c r="P77" s="530"/>
      <c r="Q77" s="530"/>
    </row>
    <row r="78" spans="2:17" x14ac:dyDescent="0.25">
      <c r="L78" s="122"/>
    </row>
    <row r="79" spans="2:17" x14ac:dyDescent="0.25">
      <c r="B79" s="71" t="s">
        <v>294</v>
      </c>
    </row>
    <row r="80" spans="2:17" ht="15" customHeight="1" x14ac:dyDescent="0.25">
      <c r="B80" s="119" t="s">
        <v>3</v>
      </c>
      <c r="C80" s="616" t="s">
        <v>295</v>
      </c>
      <c r="D80" s="616"/>
      <c r="E80" s="616"/>
      <c r="F80" s="642" t="s">
        <v>296</v>
      </c>
      <c r="G80" s="643"/>
      <c r="H80" s="643"/>
      <c r="I80" s="643"/>
      <c r="J80" s="644"/>
      <c r="K80" s="616" t="s">
        <v>297</v>
      </c>
      <c r="L80" s="616"/>
      <c r="M80" s="616"/>
      <c r="N80" s="616"/>
      <c r="O80" s="616"/>
      <c r="P80" s="616"/>
      <c r="Q80" s="616"/>
    </row>
    <row r="81" spans="2:19" s="75" customFormat="1" ht="12" x14ac:dyDescent="0.2">
      <c r="B81" s="115">
        <v>1</v>
      </c>
      <c r="C81" s="617">
        <v>2</v>
      </c>
      <c r="D81" s="617"/>
      <c r="E81" s="617"/>
      <c r="F81" s="634">
        <v>3</v>
      </c>
      <c r="G81" s="635"/>
      <c r="H81" s="635"/>
      <c r="I81" s="635"/>
      <c r="J81" s="636"/>
      <c r="K81" s="617">
        <v>4</v>
      </c>
      <c r="L81" s="617"/>
      <c r="M81" s="617"/>
      <c r="N81" s="617"/>
      <c r="O81" s="617"/>
      <c r="P81" s="617"/>
      <c r="Q81" s="617"/>
      <c r="S81" s="93"/>
    </row>
    <row r="82" spans="2:19" s="70" customFormat="1" x14ac:dyDescent="0.25">
      <c r="B82" s="116"/>
      <c r="C82" s="601" t="s">
        <v>298</v>
      </c>
      <c r="D82" s="602"/>
      <c r="E82" s="623"/>
      <c r="F82" s="637"/>
      <c r="G82" s="638"/>
      <c r="H82" s="638"/>
      <c r="I82" s="638"/>
      <c r="J82" s="639"/>
      <c r="K82" s="625"/>
      <c r="L82" s="625"/>
      <c r="M82" s="625"/>
      <c r="N82" s="625"/>
      <c r="O82" s="625"/>
      <c r="P82" s="625"/>
      <c r="Q82" s="625"/>
      <c r="S82" s="114"/>
    </row>
    <row r="85" spans="2:19" x14ac:dyDescent="0.25">
      <c r="B85" s="71" t="s">
        <v>299</v>
      </c>
    </row>
    <row r="86" spans="2:19" ht="15" customHeight="1" x14ac:dyDescent="0.25">
      <c r="B86" s="119" t="s">
        <v>3</v>
      </c>
      <c r="C86" s="616" t="s">
        <v>300</v>
      </c>
      <c r="D86" s="616"/>
      <c r="E86" s="616"/>
      <c r="F86" s="616" t="s">
        <v>296</v>
      </c>
      <c r="G86" s="616"/>
      <c r="H86" s="616"/>
      <c r="I86" s="616"/>
      <c r="J86" s="616"/>
      <c r="K86" s="616" t="s">
        <v>301</v>
      </c>
      <c r="L86" s="616"/>
      <c r="M86" s="616"/>
      <c r="N86" s="616"/>
      <c r="O86" s="616"/>
      <c r="P86" s="616"/>
      <c r="Q86" s="616"/>
    </row>
    <row r="87" spans="2:19" s="75" customFormat="1" ht="11.25" customHeight="1" x14ac:dyDescent="0.2">
      <c r="B87" s="115">
        <v>1</v>
      </c>
      <c r="C87" s="617">
        <v>2</v>
      </c>
      <c r="D87" s="617"/>
      <c r="E87" s="617"/>
      <c r="F87" s="617">
        <v>3</v>
      </c>
      <c r="G87" s="617"/>
      <c r="H87" s="617"/>
      <c r="I87" s="617"/>
      <c r="J87" s="617"/>
      <c r="K87" s="617">
        <v>4</v>
      </c>
      <c r="L87" s="617"/>
      <c r="M87" s="617"/>
      <c r="N87" s="617"/>
      <c r="O87" s="617"/>
      <c r="P87" s="617"/>
      <c r="Q87" s="617"/>
      <c r="S87" s="93"/>
    </row>
    <row r="88" spans="2:19" s="70" customFormat="1" x14ac:dyDescent="0.25">
      <c r="B88" s="116"/>
      <c r="C88" s="601" t="s">
        <v>298</v>
      </c>
      <c r="D88" s="602"/>
      <c r="E88" s="623"/>
      <c r="F88" s="624"/>
      <c r="G88" s="624"/>
      <c r="H88" s="624"/>
      <c r="I88" s="624"/>
      <c r="J88" s="624"/>
      <c r="K88" s="625"/>
      <c r="L88" s="625"/>
      <c r="M88" s="625"/>
      <c r="N88" s="625"/>
      <c r="O88" s="625"/>
      <c r="P88" s="625"/>
      <c r="Q88" s="625"/>
      <c r="S88" s="114"/>
    </row>
    <row r="91" spans="2:19" x14ac:dyDescent="0.25">
      <c r="B91" s="71" t="s">
        <v>302</v>
      </c>
    </row>
    <row r="92" spans="2:19" ht="39" customHeight="1" x14ac:dyDescent="0.25">
      <c r="B92" s="90" t="s">
        <v>3</v>
      </c>
      <c r="C92" s="626" t="s">
        <v>303</v>
      </c>
      <c r="D92" s="626"/>
      <c r="E92" s="626"/>
      <c r="F92" s="627" t="s">
        <v>304</v>
      </c>
      <c r="G92" s="628"/>
      <c r="H92" s="628"/>
      <c r="I92" s="628"/>
      <c r="J92" s="628"/>
      <c r="K92" s="628"/>
      <c r="L92" s="628"/>
      <c r="M92" s="628"/>
      <c r="N92" s="628"/>
      <c r="O92" s="628"/>
      <c r="P92" s="628"/>
      <c r="Q92" s="629"/>
    </row>
    <row r="93" spans="2:19" s="123" customFormat="1" ht="12" x14ac:dyDescent="0.2">
      <c r="B93" s="117">
        <v>1</v>
      </c>
      <c r="C93" s="630">
        <v>2</v>
      </c>
      <c r="D93" s="630"/>
      <c r="E93" s="630"/>
      <c r="F93" s="631">
        <v>3</v>
      </c>
      <c r="G93" s="632"/>
      <c r="H93" s="632"/>
      <c r="I93" s="632"/>
      <c r="J93" s="632"/>
      <c r="K93" s="632"/>
      <c r="L93" s="632"/>
      <c r="M93" s="632"/>
      <c r="N93" s="632"/>
      <c r="O93" s="632"/>
      <c r="P93" s="632"/>
      <c r="Q93" s="633"/>
      <c r="S93" s="93"/>
    </row>
    <row r="94" spans="2:19" s="70" customFormat="1" ht="66.75" customHeight="1" x14ac:dyDescent="0.25">
      <c r="B94" s="95" t="s">
        <v>15</v>
      </c>
      <c r="C94" s="558" t="s">
        <v>461</v>
      </c>
      <c r="D94" s="558"/>
      <c r="E94" s="558"/>
      <c r="F94" s="613" t="s">
        <v>462</v>
      </c>
      <c r="G94" s="614"/>
      <c r="H94" s="614"/>
      <c r="I94" s="614"/>
      <c r="J94" s="614"/>
      <c r="K94" s="614"/>
      <c r="L94" s="614"/>
      <c r="M94" s="614"/>
      <c r="N94" s="614"/>
      <c r="O94" s="614"/>
      <c r="P94" s="614"/>
      <c r="Q94" s="615"/>
      <c r="S94" s="114"/>
    </row>
    <row r="95" spans="2:19" s="70" customFormat="1" x14ac:dyDescent="0.25">
      <c r="C95" s="72"/>
      <c r="D95" s="72"/>
      <c r="E95" s="72"/>
      <c r="F95" s="72"/>
      <c r="G95" s="72"/>
      <c r="H95" s="72"/>
      <c r="I95" s="118"/>
      <c r="J95" s="118"/>
      <c r="K95" s="118"/>
      <c r="L95" s="118"/>
      <c r="M95" s="118"/>
      <c r="N95" s="118"/>
      <c r="O95" s="118"/>
      <c r="P95" s="118"/>
      <c r="Q95" s="118"/>
      <c r="S95" s="114"/>
    </row>
    <row r="97" spans="2:19" x14ac:dyDescent="0.25">
      <c r="B97" s="71" t="s">
        <v>310</v>
      </c>
    </row>
    <row r="98" spans="2:19" x14ac:dyDescent="0.25">
      <c r="B98" s="119" t="s">
        <v>3</v>
      </c>
      <c r="C98" s="616" t="s">
        <v>311</v>
      </c>
      <c r="D98" s="616"/>
      <c r="E98" s="616"/>
      <c r="F98" s="616"/>
      <c r="G98" s="616"/>
      <c r="H98" s="616"/>
      <c r="I98" s="616"/>
      <c r="J98" s="616"/>
      <c r="K98" s="616"/>
      <c r="L98" s="616"/>
      <c r="M98" s="616"/>
      <c r="N98" s="616"/>
      <c r="O98" s="616"/>
      <c r="P98" s="616"/>
      <c r="Q98" s="616"/>
    </row>
    <row r="99" spans="2:19" s="75" customFormat="1" ht="12" x14ac:dyDescent="0.2">
      <c r="B99" s="117">
        <v>1</v>
      </c>
      <c r="C99" s="617">
        <v>2</v>
      </c>
      <c r="D99" s="617"/>
      <c r="E99" s="617"/>
      <c r="F99" s="617"/>
      <c r="G99" s="617"/>
      <c r="H99" s="617"/>
      <c r="I99" s="617"/>
      <c r="J99" s="617"/>
      <c r="K99" s="617"/>
      <c r="L99" s="617"/>
      <c r="M99" s="617"/>
      <c r="N99" s="617"/>
      <c r="O99" s="617"/>
      <c r="P99" s="617"/>
      <c r="Q99" s="617"/>
      <c r="S99" s="93"/>
    </row>
    <row r="100" spans="2:19" s="70" customFormat="1" ht="65.25" customHeight="1" x14ac:dyDescent="0.25">
      <c r="B100" s="95" t="s">
        <v>15</v>
      </c>
      <c r="C100" s="618" t="s">
        <v>312</v>
      </c>
      <c r="D100" s="619"/>
      <c r="E100" s="619"/>
      <c r="F100" s="619"/>
      <c r="G100" s="619"/>
      <c r="H100" s="619"/>
      <c r="I100" s="619"/>
      <c r="J100" s="619"/>
      <c r="K100" s="619"/>
      <c r="L100" s="619"/>
      <c r="M100" s="619"/>
      <c r="N100" s="619"/>
      <c r="O100" s="619"/>
      <c r="P100" s="619"/>
      <c r="Q100" s="620"/>
      <c r="S100" s="114"/>
    </row>
  </sheetData>
  <mergeCells count="294">
    <mergeCell ref="C11:D11"/>
    <mergeCell ref="E11:J11"/>
    <mergeCell ref="K11:M11"/>
    <mergeCell ref="O11:Q11"/>
    <mergeCell ref="C12:D12"/>
    <mergeCell ref="E12:J12"/>
    <mergeCell ref="B2:Q2"/>
    <mergeCell ref="B3:Q3"/>
    <mergeCell ref="B5:Q5"/>
    <mergeCell ref="B6:Q6"/>
    <mergeCell ref="B9:B10"/>
    <mergeCell ref="C9:D10"/>
    <mergeCell ref="E9:J10"/>
    <mergeCell ref="K9:M10"/>
    <mergeCell ref="N9:Q9"/>
    <mergeCell ref="O10:Q10"/>
    <mergeCell ref="K12:M12"/>
    <mergeCell ref="C13:D13"/>
    <mergeCell ref="E13:J13"/>
    <mergeCell ref="K13:M13"/>
    <mergeCell ref="P40:P42"/>
    <mergeCell ref="Q40:Q42"/>
    <mergeCell ref="I41:I42"/>
    <mergeCell ref="J41:L41"/>
    <mergeCell ref="M41:M42"/>
    <mergeCell ref="N41:N42"/>
    <mergeCell ref="J35:M35"/>
    <mergeCell ref="B36:I36"/>
    <mergeCell ref="J36:M36"/>
    <mergeCell ref="J22:M22"/>
    <mergeCell ref="J23:M23"/>
    <mergeCell ref="B24:I24"/>
    <mergeCell ref="J24:M24"/>
    <mergeCell ref="B25:I25"/>
    <mergeCell ref="J25:M25"/>
    <mergeCell ref="B26:I26"/>
    <mergeCell ref="J26:M26"/>
    <mergeCell ref="B40:B42"/>
    <mergeCell ref="C40:C42"/>
    <mergeCell ref="D40:D42"/>
    <mergeCell ref="E40:E42"/>
    <mergeCell ref="F40:F42"/>
    <mergeCell ref="O41:O42"/>
    <mergeCell ref="G40:G42"/>
    <mergeCell ref="H40:H42"/>
    <mergeCell ref="I40:M40"/>
    <mergeCell ref="N40:O40"/>
    <mergeCell ref="K44:K49"/>
    <mergeCell ref="L44:L49"/>
    <mergeCell ref="M44:M49"/>
    <mergeCell ref="P44:P49"/>
    <mergeCell ref="Q44:Q49"/>
    <mergeCell ref="B44:B49"/>
    <mergeCell ref="C44:C49"/>
    <mergeCell ref="D44:D49"/>
    <mergeCell ref="E44:E49"/>
    <mergeCell ref="F44:F49"/>
    <mergeCell ref="G44:G49"/>
    <mergeCell ref="H44:H49"/>
    <mergeCell ref="I44:I49"/>
    <mergeCell ref="J44:J49"/>
    <mergeCell ref="M64:M65"/>
    <mergeCell ref="P64:P65"/>
    <mergeCell ref="Q64:Q65"/>
    <mergeCell ref="B68:B69"/>
    <mergeCell ref="C68:C69"/>
    <mergeCell ref="D68:D69"/>
    <mergeCell ref="E68:E69"/>
    <mergeCell ref="F68:F69"/>
    <mergeCell ref="G68:G69"/>
    <mergeCell ref="H68:H69"/>
    <mergeCell ref="G64:G65"/>
    <mergeCell ref="H64:H65"/>
    <mergeCell ref="I64:I65"/>
    <mergeCell ref="J64:J65"/>
    <mergeCell ref="K64:K65"/>
    <mergeCell ref="L64:L65"/>
    <mergeCell ref="B64:B65"/>
    <mergeCell ref="C64:C65"/>
    <mergeCell ref="D64:D65"/>
    <mergeCell ref="E64:E65"/>
    <mergeCell ref="F64:F65"/>
    <mergeCell ref="P66:P67"/>
    <mergeCell ref="Q66:Q67"/>
    <mergeCell ref="L66:L67"/>
    <mergeCell ref="P50:P53"/>
    <mergeCell ref="Q50:Q53"/>
    <mergeCell ref="K58:K59"/>
    <mergeCell ref="C98:Q98"/>
    <mergeCell ref="C99:Q99"/>
    <mergeCell ref="C100:Q100"/>
    <mergeCell ref="C14:D14"/>
    <mergeCell ref="E14:J14"/>
    <mergeCell ref="K14:M14"/>
    <mergeCell ref="I50:I53"/>
    <mergeCell ref="J50:J53"/>
    <mergeCell ref="C88:E88"/>
    <mergeCell ref="F88:J88"/>
    <mergeCell ref="K88:Q88"/>
    <mergeCell ref="C92:E92"/>
    <mergeCell ref="F92:Q92"/>
    <mergeCell ref="C93:E93"/>
    <mergeCell ref="F93:Q93"/>
    <mergeCell ref="C86:E86"/>
    <mergeCell ref="F86:J86"/>
    <mergeCell ref="K86:Q86"/>
    <mergeCell ref="C87:E87"/>
    <mergeCell ref="F87:J87"/>
    <mergeCell ref="K87:Q87"/>
    <mergeCell ref="C94:E94"/>
    <mergeCell ref="F94:Q94"/>
    <mergeCell ref="C82:E82"/>
    <mergeCell ref="F82:J82"/>
    <mergeCell ref="K82:Q82"/>
    <mergeCell ref="Q68:Q69"/>
    <mergeCell ref="B76:H76"/>
    <mergeCell ref="N76:Q76"/>
    <mergeCell ref="C77:Q77"/>
    <mergeCell ref="C80:E80"/>
    <mergeCell ref="F80:J80"/>
    <mergeCell ref="K80:Q80"/>
    <mergeCell ref="J70:J71"/>
    <mergeCell ref="K70:K71"/>
    <mergeCell ref="L70:L71"/>
    <mergeCell ref="I68:I69"/>
    <mergeCell ref="J68:J69"/>
    <mergeCell ref="C81:E81"/>
    <mergeCell ref="F81:J81"/>
    <mergeCell ref="K81:Q81"/>
    <mergeCell ref="B70:B71"/>
    <mergeCell ref="C70:C71"/>
    <mergeCell ref="D70:D71"/>
    <mergeCell ref="M74:M75"/>
    <mergeCell ref="P54:P55"/>
    <mergeCell ref="Q54:Q55"/>
    <mergeCell ref="I58:I59"/>
    <mergeCell ref="J58:J59"/>
    <mergeCell ref="I54:I55"/>
    <mergeCell ref="J54:J55"/>
    <mergeCell ref="K54:K55"/>
    <mergeCell ref="L54:L55"/>
    <mergeCell ref="L58:L59"/>
    <mergeCell ref="M58:M59"/>
    <mergeCell ref="P58:P59"/>
    <mergeCell ref="Q58:Q59"/>
    <mergeCell ref="Q56:Q57"/>
    <mergeCell ref="I56:I57"/>
    <mergeCell ref="J56:J57"/>
    <mergeCell ref="K56:K57"/>
    <mergeCell ref="L56:L57"/>
    <mergeCell ref="M56:M57"/>
    <mergeCell ref="P56:P57"/>
    <mergeCell ref="B58:B59"/>
    <mergeCell ref="C58:C59"/>
    <mergeCell ref="D58:D59"/>
    <mergeCell ref="E58:E59"/>
    <mergeCell ref="F58:F59"/>
    <mergeCell ref="G58:G59"/>
    <mergeCell ref="H58:H59"/>
    <mergeCell ref="B56:B57"/>
    <mergeCell ref="M54:M55"/>
    <mergeCell ref="C56:C57"/>
    <mergeCell ref="D56:D57"/>
    <mergeCell ref="E56:E57"/>
    <mergeCell ref="F56:F57"/>
    <mergeCell ref="G56:G57"/>
    <mergeCell ref="H56:H57"/>
    <mergeCell ref="G54:G55"/>
    <mergeCell ref="H54:H55"/>
    <mergeCell ref="B54:B55"/>
    <mergeCell ref="C54:C55"/>
    <mergeCell ref="D54:D55"/>
    <mergeCell ref="E54:E55"/>
    <mergeCell ref="F54:F55"/>
    <mergeCell ref="K50:K53"/>
    <mergeCell ref="L50:L53"/>
    <mergeCell ref="M50:M53"/>
    <mergeCell ref="B50:B53"/>
    <mergeCell ref="C50:C53"/>
    <mergeCell ref="D50:D53"/>
    <mergeCell ref="E50:E53"/>
    <mergeCell ref="F50:F53"/>
    <mergeCell ref="G50:G53"/>
    <mergeCell ref="H50:H53"/>
    <mergeCell ref="H62:H63"/>
    <mergeCell ref="I62:I63"/>
    <mergeCell ref="H60:H61"/>
    <mergeCell ref="I60:I61"/>
    <mergeCell ref="M60:M61"/>
    <mergeCell ref="B60:B61"/>
    <mergeCell ref="C60:C61"/>
    <mergeCell ref="D60:D61"/>
    <mergeCell ref="E60:E61"/>
    <mergeCell ref="F60:F61"/>
    <mergeCell ref="G60:G61"/>
    <mergeCell ref="B62:B63"/>
    <mergeCell ref="C62:C63"/>
    <mergeCell ref="D62:D63"/>
    <mergeCell ref="E62:E63"/>
    <mergeCell ref="F62:F63"/>
    <mergeCell ref="G62:G63"/>
    <mergeCell ref="K62:K63"/>
    <mergeCell ref="L62:L63"/>
    <mergeCell ref="M62:M63"/>
    <mergeCell ref="E66:E67"/>
    <mergeCell ref="F66:F67"/>
    <mergeCell ref="G66:G67"/>
    <mergeCell ref="M70:M71"/>
    <mergeCell ref="P70:P71"/>
    <mergeCell ref="E70:E71"/>
    <mergeCell ref="F70:F71"/>
    <mergeCell ref="G70:G71"/>
    <mergeCell ref="H70:H71"/>
    <mergeCell ref="I70:I71"/>
    <mergeCell ref="H66:H67"/>
    <mergeCell ref="I66:I67"/>
    <mergeCell ref="J66:J67"/>
    <mergeCell ref="K66:K67"/>
    <mergeCell ref="K68:K69"/>
    <mergeCell ref="L68:L69"/>
    <mergeCell ref="M68:M69"/>
    <mergeCell ref="P68:P69"/>
    <mergeCell ref="P74:P75"/>
    <mergeCell ref="Q74:Q75"/>
    <mergeCell ref="Q72:Q73"/>
    <mergeCell ref="B74:B75"/>
    <mergeCell ref="C74:C75"/>
    <mergeCell ref="D74:D75"/>
    <mergeCell ref="E74:E75"/>
    <mergeCell ref="F74:F75"/>
    <mergeCell ref="G74:G75"/>
    <mergeCell ref="H74:H75"/>
    <mergeCell ref="I74:I75"/>
    <mergeCell ref="J74:J75"/>
    <mergeCell ref="I72:I73"/>
    <mergeCell ref="B72:B73"/>
    <mergeCell ref="C72:C73"/>
    <mergeCell ref="D72:D73"/>
    <mergeCell ref="E72:E73"/>
    <mergeCell ref="F72:F73"/>
    <mergeCell ref="G72:G73"/>
    <mergeCell ref="H72:H73"/>
    <mergeCell ref="K74:K75"/>
    <mergeCell ref="L74:L75"/>
    <mergeCell ref="J72:J73"/>
    <mergeCell ref="K72:K73"/>
    <mergeCell ref="L72:L73"/>
    <mergeCell ref="M72:M73"/>
    <mergeCell ref="P72:P73"/>
    <mergeCell ref="O12:Q12"/>
    <mergeCell ref="O13:Q13"/>
    <mergeCell ref="O14:Q14"/>
    <mergeCell ref="Q70:Q71"/>
    <mergeCell ref="M66:M67"/>
    <mergeCell ref="B16:Q16"/>
    <mergeCell ref="B17:I17"/>
    <mergeCell ref="J17:M17"/>
    <mergeCell ref="B18:I18"/>
    <mergeCell ref="J18:M18"/>
    <mergeCell ref="B19:I19"/>
    <mergeCell ref="J19:M19"/>
    <mergeCell ref="B20:I20"/>
    <mergeCell ref="J20:M20"/>
    <mergeCell ref="B21:I21"/>
    <mergeCell ref="J21:M21"/>
    <mergeCell ref="B22:I22"/>
    <mergeCell ref="B66:B67"/>
    <mergeCell ref="C66:C67"/>
    <mergeCell ref="D66:D67"/>
    <mergeCell ref="J62:J63"/>
    <mergeCell ref="P62:P63"/>
    <mergeCell ref="Q62:Q63"/>
    <mergeCell ref="P60:P61"/>
    <mergeCell ref="Q60:Q61"/>
    <mergeCell ref="J60:J61"/>
    <mergeCell ref="K60:K61"/>
    <mergeCell ref="L60:L61"/>
    <mergeCell ref="B27:I27"/>
    <mergeCell ref="J27:M27"/>
    <mergeCell ref="B28:I28"/>
    <mergeCell ref="J28:M28"/>
    <mergeCell ref="B29:I29"/>
    <mergeCell ref="J29:M29"/>
    <mergeCell ref="B30:I30"/>
    <mergeCell ref="J30:M30"/>
    <mergeCell ref="B31:I31"/>
    <mergeCell ref="J31:M31"/>
    <mergeCell ref="B32:I32"/>
    <mergeCell ref="J32:M32"/>
    <mergeCell ref="B33:I33"/>
    <mergeCell ref="J33:M33"/>
    <mergeCell ref="B34:I34"/>
    <mergeCell ref="J34:M34"/>
    <mergeCell ref="B35:I35"/>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S94"/>
  <sheetViews>
    <sheetView topLeftCell="A56" zoomScale="80" zoomScaleNormal="80" workbookViewId="0">
      <selection activeCell="D57" sqref="D57:D59"/>
    </sheetView>
  </sheetViews>
  <sheetFormatPr defaultColWidth="8.7109375" defaultRowHeight="15" x14ac:dyDescent="0.25"/>
  <cols>
    <col min="1" max="1" width="3.5703125" style="74" customWidth="1"/>
    <col min="2" max="2" width="15.5703125" style="112" customWidth="1"/>
    <col min="3" max="3" width="9.5703125" style="102" customWidth="1"/>
    <col min="4" max="4" width="14.5703125" style="102" customWidth="1"/>
    <col min="5" max="5" width="13.7109375" style="102" customWidth="1"/>
    <col min="6" max="6" width="10.5703125" style="102" customWidth="1"/>
    <col min="7" max="7" width="11" style="102" customWidth="1"/>
    <col min="8" max="8" width="10.5703125" style="102" customWidth="1"/>
    <col min="9" max="9" width="11.5703125" style="113" customWidth="1"/>
    <col min="10" max="10" width="9.28515625" style="113"/>
    <col min="11" max="11" width="11.5703125" style="113" customWidth="1"/>
    <col min="12" max="12" width="11.28515625" style="113" customWidth="1"/>
    <col min="13" max="13" width="10.42578125" style="113" customWidth="1"/>
    <col min="14" max="14" width="46.7109375" style="102" customWidth="1"/>
    <col min="15" max="15" width="10.5703125" style="101" customWidth="1"/>
    <col min="16" max="16" width="12.5703125" style="102" customWidth="1"/>
    <col min="17" max="17" width="13.28515625" style="102" customWidth="1"/>
    <col min="18" max="18" width="11.7109375" style="74" bestFit="1" customWidth="1"/>
    <col min="19" max="19" width="9.28515625" style="89"/>
    <col min="20" max="20" width="17.28515625" style="74" customWidth="1"/>
    <col min="21" max="16384" width="8.7109375" style="74"/>
  </cols>
  <sheetData>
    <row r="2" spans="2:19" x14ac:dyDescent="0.25">
      <c r="B2" s="655" t="s">
        <v>185</v>
      </c>
      <c r="C2" s="655"/>
      <c r="D2" s="655"/>
      <c r="E2" s="655"/>
      <c r="F2" s="655"/>
      <c r="G2" s="655"/>
      <c r="H2" s="655"/>
      <c r="I2" s="655"/>
      <c r="J2" s="655"/>
      <c r="K2" s="655"/>
      <c r="L2" s="655"/>
      <c r="M2" s="655"/>
      <c r="N2" s="655"/>
      <c r="O2" s="655"/>
      <c r="P2" s="655"/>
      <c r="Q2" s="655"/>
    </row>
    <row r="3" spans="2:19" x14ac:dyDescent="0.25">
      <c r="B3" s="655" t="s">
        <v>186</v>
      </c>
      <c r="C3" s="655"/>
      <c r="D3" s="655"/>
      <c r="E3" s="655"/>
      <c r="F3" s="655"/>
      <c r="G3" s="655"/>
      <c r="H3" s="655"/>
      <c r="I3" s="655"/>
      <c r="J3" s="655"/>
      <c r="K3" s="655"/>
      <c r="L3" s="655"/>
      <c r="M3" s="655"/>
      <c r="N3" s="655"/>
      <c r="O3" s="655"/>
      <c r="P3" s="655"/>
      <c r="Q3" s="655"/>
    </row>
    <row r="5" spans="2:19" x14ac:dyDescent="0.25">
      <c r="B5" s="655" t="s">
        <v>463</v>
      </c>
      <c r="C5" s="655"/>
      <c r="D5" s="655"/>
      <c r="E5" s="655"/>
      <c r="F5" s="655"/>
      <c r="G5" s="655"/>
      <c r="H5" s="655"/>
      <c r="I5" s="655"/>
      <c r="J5" s="655"/>
      <c r="K5" s="655"/>
      <c r="L5" s="655"/>
      <c r="M5" s="655"/>
      <c r="N5" s="655"/>
      <c r="O5" s="655"/>
      <c r="P5" s="655"/>
      <c r="Q5" s="655"/>
    </row>
    <row r="6" spans="2:19" x14ac:dyDescent="0.25">
      <c r="B6" s="655" t="s">
        <v>464</v>
      </c>
      <c r="C6" s="655"/>
      <c r="D6" s="655"/>
      <c r="E6" s="655"/>
      <c r="F6" s="655"/>
      <c r="G6" s="655"/>
      <c r="H6" s="655"/>
      <c r="I6" s="655"/>
      <c r="J6" s="655"/>
      <c r="K6" s="655"/>
      <c r="L6" s="655"/>
      <c r="M6" s="655"/>
      <c r="N6" s="655"/>
      <c r="O6" s="655"/>
      <c r="P6" s="655"/>
      <c r="Q6" s="655"/>
    </row>
    <row r="8" spans="2:19" ht="15" customHeight="1" x14ac:dyDescent="0.25">
      <c r="B8" s="96" t="s">
        <v>189</v>
      </c>
      <c r="I8" s="102"/>
      <c r="J8" s="102"/>
      <c r="K8" s="102"/>
      <c r="L8" s="102"/>
      <c r="M8" s="102"/>
      <c r="O8" s="102"/>
    </row>
    <row r="9" spans="2:19" ht="15" customHeight="1" x14ac:dyDescent="0.25">
      <c r="B9" s="626" t="s">
        <v>3</v>
      </c>
      <c r="C9" s="626" t="s">
        <v>190</v>
      </c>
      <c r="D9" s="626"/>
      <c r="E9" s="656" t="s">
        <v>191</v>
      </c>
      <c r="F9" s="656"/>
      <c r="G9" s="656"/>
      <c r="H9" s="656"/>
      <c r="I9" s="656"/>
      <c r="J9" s="656"/>
      <c r="K9" s="657" t="s">
        <v>406</v>
      </c>
      <c r="L9" s="657"/>
      <c r="M9" s="657"/>
      <c r="N9" s="656" t="s">
        <v>193</v>
      </c>
      <c r="O9" s="656"/>
      <c r="P9" s="656"/>
      <c r="Q9" s="656"/>
    </row>
    <row r="10" spans="2:19" x14ac:dyDescent="0.25">
      <c r="B10" s="626"/>
      <c r="C10" s="626"/>
      <c r="D10" s="626"/>
      <c r="E10" s="656"/>
      <c r="F10" s="656"/>
      <c r="G10" s="656"/>
      <c r="H10" s="656"/>
      <c r="I10" s="656"/>
      <c r="J10" s="656"/>
      <c r="K10" s="657"/>
      <c r="L10" s="657"/>
      <c r="M10" s="657"/>
      <c r="N10" s="90" t="s">
        <v>194</v>
      </c>
      <c r="O10" s="656" t="s">
        <v>195</v>
      </c>
      <c r="P10" s="656"/>
      <c r="Q10" s="656"/>
    </row>
    <row r="11" spans="2:19" s="75" customFormat="1" ht="12" x14ac:dyDescent="0.2">
      <c r="B11" s="91">
        <v>1</v>
      </c>
      <c r="C11" s="658">
        <v>2</v>
      </c>
      <c r="D11" s="658"/>
      <c r="E11" s="659">
        <v>3</v>
      </c>
      <c r="F11" s="659"/>
      <c r="G11" s="659"/>
      <c r="H11" s="659"/>
      <c r="I11" s="659"/>
      <c r="J11" s="659"/>
      <c r="K11" s="660">
        <v>4</v>
      </c>
      <c r="L11" s="660"/>
      <c r="M11" s="660"/>
      <c r="N11" s="92">
        <v>5</v>
      </c>
      <c r="O11" s="659">
        <v>6</v>
      </c>
      <c r="P11" s="659"/>
      <c r="Q11" s="659"/>
      <c r="S11" s="93"/>
    </row>
    <row r="12" spans="2:19" ht="29.25" customHeight="1" x14ac:dyDescent="0.25">
      <c r="B12" s="94" t="s">
        <v>196</v>
      </c>
      <c r="C12" s="522" t="s">
        <v>465</v>
      </c>
      <c r="D12" s="524"/>
      <c r="E12" s="621" t="s">
        <v>96</v>
      </c>
      <c r="F12" s="621"/>
      <c r="G12" s="621"/>
      <c r="H12" s="621"/>
      <c r="I12" s="621"/>
      <c r="J12" s="621"/>
      <c r="K12" s="622">
        <v>0</v>
      </c>
      <c r="L12" s="622"/>
      <c r="M12" s="622"/>
      <c r="N12" s="95">
        <v>0</v>
      </c>
      <c r="O12" s="649">
        <f>O43</f>
        <v>3849</v>
      </c>
      <c r="P12" s="665"/>
      <c r="Q12" s="666"/>
    </row>
    <row r="13" spans="2:19" ht="29.25" customHeight="1" x14ac:dyDescent="0.25">
      <c r="B13" s="94" t="s">
        <v>409</v>
      </c>
      <c r="C13" s="522" t="s">
        <v>466</v>
      </c>
      <c r="D13" s="524"/>
      <c r="E13" s="621" t="s">
        <v>467</v>
      </c>
      <c r="F13" s="621"/>
      <c r="G13" s="621"/>
      <c r="H13" s="621"/>
      <c r="I13" s="621"/>
      <c r="J13" s="621"/>
      <c r="K13" s="622">
        <v>0</v>
      </c>
      <c r="L13" s="622"/>
      <c r="M13" s="622"/>
      <c r="N13" s="95">
        <v>0</v>
      </c>
      <c r="O13" s="649">
        <f>+O46</f>
        <v>2311</v>
      </c>
      <c r="P13" s="665"/>
      <c r="Q13" s="666"/>
    </row>
    <row r="15" spans="2:19" x14ac:dyDescent="0.25">
      <c r="B15" s="653" t="s">
        <v>203</v>
      </c>
      <c r="C15" s="653"/>
      <c r="D15" s="653"/>
      <c r="E15" s="653"/>
      <c r="F15" s="653"/>
      <c r="G15" s="653"/>
      <c r="H15" s="653"/>
      <c r="I15" s="653"/>
      <c r="J15" s="653"/>
      <c r="K15" s="653"/>
      <c r="L15" s="653"/>
      <c r="M15" s="653"/>
      <c r="N15" s="654"/>
      <c r="O15" s="654"/>
      <c r="P15" s="654"/>
      <c r="Q15" s="654"/>
    </row>
    <row r="16" spans="2:19" x14ac:dyDescent="0.25">
      <c r="B16" s="642" t="s">
        <v>204</v>
      </c>
      <c r="C16" s="643"/>
      <c r="D16" s="643"/>
      <c r="E16" s="643"/>
      <c r="F16" s="643"/>
      <c r="G16" s="643"/>
      <c r="H16" s="643"/>
      <c r="I16" s="644"/>
      <c r="J16" s="642" t="s">
        <v>205</v>
      </c>
      <c r="K16" s="643"/>
      <c r="L16" s="643"/>
      <c r="M16" s="644"/>
      <c r="N16" s="97"/>
      <c r="O16" s="71"/>
      <c r="P16" s="71"/>
      <c r="Q16" s="71"/>
    </row>
    <row r="17" spans="2:19" s="75" customFormat="1" ht="14.25" customHeight="1" x14ac:dyDescent="0.2">
      <c r="B17" s="634">
        <v>1</v>
      </c>
      <c r="C17" s="635"/>
      <c r="D17" s="635"/>
      <c r="E17" s="635"/>
      <c r="F17" s="635"/>
      <c r="G17" s="635"/>
      <c r="H17" s="635"/>
      <c r="I17" s="635"/>
      <c r="J17" s="634">
        <v>2</v>
      </c>
      <c r="K17" s="635"/>
      <c r="L17" s="635"/>
      <c r="M17" s="636"/>
      <c r="N17" s="98"/>
      <c r="O17" s="99"/>
      <c r="P17" s="99"/>
      <c r="Q17" s="99"/>
      <c r="S17" s="93"/>
    </row>
    <row r="18" spans="2:19" x14ac:dyDescent="0.25">
      <c r="B18" s="538" t="s">
        <v>206</v>
      </c>
      <c r="C18" s="596"/>
      <c r="D18" s="596"/>
      <c r="E18" s="596"/>
      <c r="F18" s="596"/>
      <c r="G18" s="596"/>
      <c r="H18" s="596"/>
      <c r="I18" s="597"/>
      <c r="J18" s="516">
        <f>+J19+J22+J25</f>
        <v>9625155.5</v>
      </c>
      <c r="K18" s="650"/>
      <c r="L18" s="650"/>
      <c r="M18" s="651"/>
      <c r="N18" s="100"/>
    </row>
    <row r="19" spans="2:19" x14ac:dyDescent="0.25">
      <c r="B19" s="538" t="s">
        <v>207</v>
      </c>
      <c r="C19" s="596"/>
      <c r="D19" s="596"/>
      <c r="E19" s="596"/>
      <c r="F19" s="596"/>
      <c r="G19" s="596"/>
      <c r="H19" s="596"/>
      <c r="I19" s="597"/>
      <c r="J19" s="516">
        <f>+J20</f>
        <v>0</v>
      </c>
      <c r="K19" s="517"/>
      <c r="L19" s="517"/>
      <c r="M19" s="518"/>
      <c r="N19" s="103"/>
      <c r="O19" s="104"/>
      <c r="P19" s="104"/>
      <c r="Q19" s="104"/>
    </row>
    <row r="20" spans="2:19" x14ac:dyDescent="0.25">
      <c r="B20" s="601" t="s">
        <v>208</v>
      </c>
      <c r="C20" s="602"/>
      <c r="D20" s="602"/>
      <c r="E20" s="602"/>
      <c r="F20" s="602"/>
      <c r="G20" s="602"/>
      <c r="H20" s="602"/>
      <c r="I20" s="623"/>
      <c r="J20" s="652">
        <f>+J69</f>
        <v>0</v>
      </c>
      <c r="K20" s="609"/>
      <c r="L20" s="609"/>
      <c r="M20" s="610"/>
      <c r="N20" s="103"/>
      <c r="O20" s="104"/>
      <c r="P20" s="104"/>
      <c r="Q20" s="104"/>
    </row>
    <row r="21" spans="2:19" x14ac:dyDescent="0.25">
      <c r="B21" s="519" t="s">
        <v>209</v>
      </c>
      <c r="C21" s="520"/>
      <c r="D21" s="520"/>
      <c r="E21" s="520"/>
      <c r="F21" s="520"/>
      <c r="G21" s="520"/>
      <c r="H21" s="520"/>
      <c r="I21" s="520"/>
      <c r="J21" s="522"/>
      <c r="K21" s="523"/>
      <c r="L21" s="523"/>
      <c r="M21" s="524"/>
      <c r="N21" s="105"/>
      <c r="O21" s="106"/>
      <c r="P21" s="106"/>
      <c r="Q21" s="106"/>
    </row>
    <row r="22" spans="2:19" x14ac:dyDescent="0.25">
      <c r="B22" s="107" t="s">
        <v>210</v>
      </c>
      <c r="C22" s="107"/>
      <c r="D22" s="107"/>
      <c r="E22" s="107"/>
      <c r="F22" s="107"/>
      <c r="G22" s="107"/>
      <c r="H22" s="107"/>
      <c r="I22" s="107"/>
      <c r="J22" s="516">
        <f>+J23</f>
        <v>0</v>
      </c>
      <c r="K22" s="599"/>
      <c r="L22" s="599"/>
      <c r="M22" s="600"/>
      <c r="N22" s="103"/>
      <c r="O22" s="104"/>
      <c r="P22" s="104"/>
      <c r="Q22" s="104"/>
    </row>
    <row r="23" spans="2:19" x14ac:dyDescent="0.25">
      <c r="B23" s="519" t="s">
        <v>211</v>
      </c>
      <c r="C23" s="520"/>
      <c r="D23" s="520"/>
      <c r="E23" s="520"/>
      <c r="F23" s="520"/>
      <c r="G23" s="520"/>
      <c r="H23" s="520"/>
      <c r="I23" s="521"/>
      <c r="J23" s="608">
        <f>+K69</f>
        <v>0</v>
      </c>
      <c r="K23" s="609"/>
      <c r="L23" s="609"/>
      <c r="M23" s="610"/>
      <c r="N23" s="108"/>
      <c r="O23" s="109"/>
      <c r="P23" s="109"/>
      <c r="Q23" s="109"/>
      <c r="R23" s="110"/>
    </row>
    <row r="24" spans="2:19" x14ac:dyDescent="0.25">
      <c r="B24" s="519" t="s">
        <v>212</v>
      </c>
      <c r="C24" s="520"/>
      <c r="D24" s="520"/>
      <c r="E24" s="520"/>
      <c r="F24" s="520"/>
      <c r="G24" s="520"/>
      <c r="H24" s="520"/>
      <c r="I24" s="520"/>
      <c r="J24" s="522"/>
      <c r="K24" s="523"/>
      <c r="L24" s="523"/>
      <c r="M24" s="524"/>
      <c r="N24" s="105"/>
      <c r="O24" s="106"/>
      <c r="P24" s="106"/>
      <c r="Q24" s="106"/>
      <c r="R24" s="110"/>
    </row>
    <row r="25" spans="2:19" x14ac:dyDescent="0.25">
      <c r="B25" s="538" t="s">
        <v>213</v>
      </c>
      <c r="C25" s="611"/>
      <c r="D25" s="611"/>
      <c r="E25" s="611"/>
      <c r="F25" s="611"/>
      <c r="G25" s="611"/>
      <c r="H25" s="611"/>
      <c r="I25" s="612"/>
      <c r="J25" s="516">
        <f>J26</f>
        <v>9625155.5</v>
      </c>
      <c r="K25" s="517"/>
      <c r="L25" s="517"/>
      <c r="M25" s="518"/>
      <c r="N25" s="103"/>
      <c r="O25" s="111"/>
      <c r="P25" s="111"/>
      <c r="Q25" s="111"/>
    </row>
    <row r="26" spans="2:19" x14ac:dyDescent="0.25">
      <c r="B26" s="519" t="s">
        <v>214</v>
      </c>
      <c r="C26" s="520"/>
      <c r="D26" s="520"/>
      <c r="E26" s="520"/>
      <c r="F26" s="520"/>
      <c r="G26" s="520"/>
      <c r="H26" s="520"/>
      <c r="I26" s="521"/>
      <c r="J26" s="607">
        <f>+L69</f>
        <v>9625155.5</v>
      </c>
      <c r="K26" s="607"/>
      <c r="L26" s="607"/>
      <c r="M26" s="607"/>
      <c r="N26" s="100"/>
    </row>
    <row r="27" spans="2:19" x14ac:dyDescent="0.25">
      <c r="B27" s="519" t="s">
        <v>212</v>
      </c>
      <c r="C27" s="520"/>
      <c r="D27" s="520"/>
      <c r="E27" s="520"/>
      <c r="F27" s="520"/>
      <c r="G27" s="520"/>
      <c r="H27" s="520"/>
      <c r="I27" s="520"/>
      <c r="J27" s="522"/>
      <c r="K27" s="523"/>
      <c r="L27" s="523"/>
      <c r="M27" s="524"/>
      <c r="N27" s="105"/>
      <c r="O27" s="106"/>
      <c r="P27" s="106"/>
      <c r="Q27" s="106"/>
    </row>
    <row r="28" spans="2:19" x14ac:dyDescent="0.25">
      <c r="B28" s="538" t="s">
        <v>215</v>
      </c>
      <c r="C28" s="596"/>
      <c r="D28" s="596"/>
      <c r="E28" s="596"/>
      <c r="F28" s="596"/>
      <c r="G28" s="596"/>
      <c r="H28" s="596"/>
      <c r="I28" s="597"/>
      <c r="J28" s="598"/>
      <c r="K28" s="599"/>
      <c r="L28" s="599"/>
      <c r="M28" s="600"/>
      <c r="N28" s="103"/>
      <c r="O28" s="104"/>
      <c r="P28" s="104"/>
      <c r="Q28" s="104"/>
    </row>
    <row r="29" spans="2:19" x14ac:dyDescent="0.25">
      <c r="B29" s="601" t="s">
        <v>216</v>
      </c>
      <c r="C29" s="602"/>
      <c r="D29" s="602"/>
      <c r="E29" s="602"/>
      <c r="F29" s="602"/>
      <c r="G29" s="602"/>
      <c r="H29" s="602"/>
      <c r="I29" s="602"/>
      <c r="J29" s="603"/>
      <c r="K29" s="604"/>
      <c r="L29" s="604"/>
      <c r="M29" s="605"/>
      <c r="N29" s="103"/>
      <c r="O29" s="104"/>
      <c r="P29" s="104"/>
      <c r="Q29" s="104"/>
    </row>
    <row r="30" spans="2:19" x14ac:dyDescent="0.25">
      <c r="B30" s="522"/>
      <c r="C30" s="523"/>
      <c r="D30" s="523"/>
      <c r="E30" s="523"/>
      <c r="F30" s="523"/>
      <c r="G30" s="523"/>
      <c r="H30" s="523"/>
      <c r="I30" s="524"/>
      <c r="J30" s="522"/>
      <c r="K30" s="523"/>
      <c r="L30" s="523"/>
      <c r="M30" s="524"/>
      <c r="N30" s="105"/>
      <c r="O30" s="106"/>
      <c r="P30" s="106"/>
      <c r="Q30" s="106"/>
    </row>
    <row r="31" spans="2:19" x14ac:dyDescent="0.25">
      <c r="B31" s="538" t="s">
        <v>217</v>
      </c>
      <c r="C31" s="596"/>
      <c r="D31" s="596"/>
      <c r="E31" s="596"/>
      <c r="F31" s="596"/>
      <c r="G31" s="596"/>
      <c r="H31" s="596"/>
      <c r="I31" s="596"/>
      <c r="J31" s="467">
        <f>+J33</f>
        <v>13660683.58</v>
      </c>
      <c r="K31" s="467"/>
      <c r="L31" s="467"/>
      <c r="M31" s="467"/>
      <c r="N31" s="100"/>
    </row>
    <row r="32" spans="2:19" x14ac:dyDescent="0.25">
      <c r="B32" s="519" t="s">
        <v>218</v>
      </c>
      <c r="C32" s="520"/>
      <c r="D32" s="520"/>
      <c r="E32" s="520"/>
      <c r="F32" s="520"/>
      <c r="G32" s="520"/>
      <c r="H32" s="520"/>
      <c r="I32" s="521"/>
      <c r="J32" s="607"/>
      <c r="K32" s="607"/>
      <c r="L32" s="607"/>
      <c r="M32" s="607"/>
      <c r="N32" s="100"/>
    </row>
    <row r="33" spans="2:19" x14ac:dyDescent="0.25">
      <c r="B33" s="519" t="s">
        <v>219</v>
      </c>
      <c r="C33" s="520"/>
      <c r="D33" s="520"/>
      <c r="E33" s="520"/>
      <c r="F33" s="520"/>
      <c r="G33" s="520"/>
      <c r="H33" s="520"/>
      <c r="I33" s="521"/>
      <c r="J33" s="686">
        <f>+M69</f>
        <v>13660683.58</v>
      </c>
      <c r="K33" s="523"/>
      <c r="L33" s="523"/>
      <c r="M33" s="524"/>
      <c r="N33" s="105"/>
      <c r="O33" s="106"/>
      <c r="P33" s="106"/>
      <c r="Q33" s="106"/>
    </row>
    <row r="34" spans="2:19" x14ac:dyDescent="0.25">
      <c r="B34" s="519" t="s">
        <v>220</v>
      </c>
      <c r="C34" s="520"/>
      <c r="D34" s="520"/>
      <c r="E34" s="520"/>
      <c r="F34" s="520"/>
      <c r="G34" s="520"/>
      <c r="H34" s="520"/>
      <c r="I34" s="521"/>
      <c r="J34" s="522"/>
      <c r="K34" s="523"/>
      <c r="L34" s="523"/>
      <c r="M34" s="524"/>
      <c r="N34" s="105"/>
      <c r="O34" s="106"/>
      <c r="P34" s="106"/>
      <c r="Q34" s="106"/>
    </row>
    <row r="35" spans="2:19" x14ac:dyDescent="0.25">
      <c r="B35" s="538" t="s">
        <v>221</v>
      </c>
      <c r="C35" s="596"/>
      <c r="D35" s="596"/>
      <c r="E35" s="596"/>
      <c r="F35" s="596"/>
      <c r="G35" s="596"/>
      <c r="H35" s="596"/>
      <c r="I35" s="597"/>
      <c r="J35" s="484">
        <f>J18+J31</f>
        <v>23285839.079999998</v>
      </c>
      <c r="K35" s="514"/>
      <c r="L35" s="514"/>
      <c r="M35" s="515"/>
    </row>
    <row r="38" spans="2:19" x14ac:dyDescent="0.25">
      <c r="B38" s="96" t="s">
        <v>222</v>
      </c>
    </row>
    <row r="39" spans="2:19" ht="15" customHeight="1" x14ac:dyDescent="0.25">
      <c r="B39" s="677" t="s">
        <v>223</v>
      </c>
      <c r="C39" s="677" t="s">
        <v>224</v>
      </c>
      <c r="D39" s="677" t="s">
        <v>225</v>
      </c>
      <c r="E39" s="677" t="s">
        <v>226</v>
      </c>
      <c r="F39" s="677" t="s">
        <v>227</v>
      </c>
      <c r="G39" s="677" t="s">
        <v>228</v>
      </c>
      <c r="H39" s="678" t="s">
        <v>229</v>
      </c>
      <c r="I39" s="679" t="s">
        <v>230</v>
      </c>
      <c r="J39" s="679"/>
      <c r="K39" s="679"/>
      <c r="L39" s="679"/>
      <c r="M39" s="679"/>
      <c r="N39" s="677" t="s">
        <v>6</v>
      </c>
      <c r="O39" s="677"/>
      <c r="P39" s="677" t="s">
        <v>231</v>
      </c>
      <c r="Q39" s="677" t="s">
        <v>232</v>
      </c>
    </row>
    <row r="40" spans="2:19" ht="25.5" customHeight="1" x14ac:dyDescent="0.25">
      <c r="B40" s="677"/>
      <c r="C40" s="677"/>
      <c r="D40" s="677"/>
      <c r="E40" s="677"/>
      <c r="F40" s="677"/>
      <c r="G40" s="677"/>
      <c r="H40" s="678"/>
      <c r="I40" s="679" t="s">
        <v>143</v>
      </c>
      <c r="J40" s="679" t="s">
        <v>233</v>
      </c>
      <c r="K40" s="679"/>
      <c r="L40" s="679"/>
      <c r="M40" s="679" t="s">
        <v>234</v>
      </c>
      <c r="N40" s="677" t="s">
        <v>316</v>
      </c>
      <c r="O40" s="677" t="s">
        <v>317</v>
      </c>
      <c r="P40" s="677"/>
      <c r="Q40" s="677"/>
    </row>
    <row r="41" spans="2:19" ht="77.25" customHeight="1" x14ac:dyDescent="0.25">
      <c r="B41" s="677"/>
      <c r="C41" s="677"/>
      <c r="D41" s="677"/>
      <c r="E41" s="677"/>
      <c r="F41" s="677"/>
      <c r="G41" s="677"/>
      <c r="H41" s="678"/>
      <c r="I41" s="679"/>
      <c r="J41" s="140" t="s">
        <v>237</v>
      </c>
      <c r="K41" s="140" t="s">
        <v>238</v>
      </c>
      <c r="L41" s="140" t="s">
        <v>239</v>
      </c>
      <c r="M41" s="679"/>
      <c r="N41" s="677"/>
      <c r="O41" s="677"/>
      <c r="P41" s="677"/>
      <c r="Q41" s="677"/>
    </row>
    <row r="42" spans="2:19" s="75" customFormat="1" ht="12" x14ac:dyDescent="0.2">
      <c r="B42" s="141">
        <v>1</v>
      </c>
      <c r="C42" s="141">
        <v>2</v>
      </c>
      <c r="D42" s="141">
        <v>3</v>
      </c>
      <c r="E42" s="141">
        <v>4</v>
      </c>
      <c r="F42" s="141">
        <v>5</v>
      </c>
      <c r="G42" s="141">
        <v>6</v>
      </c>
      <c r="H42" s="141">
        <v>7</v>
      </c>
      <c r="I42" s="142">
        <v>8</v>
      </c>
      <c r="J42" s="143">
        <v>9</v>
      </c>
      <c r="K42" s="143">
        <v>10</v>
      </c>
      <c r="L42" s="143">
        <v>11</v>
      </c>
      <c r="M42" s="143">
        <v>12</v>
      </c>
      <c r="N42" s="141">
        <v>13</v>
      </c>
      <c r="O42" s="141">
        <v>14</v>
      </c>
      <c r="P42" s="141">
        <v>15</v>
      </c>
      <c r="Q42" s="141">
        <v>16</v>
      </c>
      <c r="S42" s="93"/>
    </row>
    <row r="43" spans="2:19" ht="35.1" customHeight="1" x14ac:dyDescent="0.25">
      <c r="B43" s="556" t="s">
        <v>468</v>
      </c>
      <c r="C43" s="546" t="s">
        <v>241</v>
      </c>
      <c r="D43" s="546" t="s">
        <v>469</v>
      </c>
      <c r="E43" s="546" t="s">
        <v>242</v>
      </c>
      <c r="F43" s="546" t="s">
        <v>244</v>
      </c>
      <c r="G43" s="646" t="s">
        <v>245</v>
      </c>
      <c r="H43" s="546" t="s">
        <v>246</v>
      </c>
      <c r="I43" s="498">
        <f>SUM(J43:M48)</f>
        <v>23285839.079999998</v>
      </c>
      <c r="J43" s="545">
        <f>SUM(J50:J68)</f>
        <v>0</v>
      </c>
      <c r="K43" s="545">
        <f>SUM(K50:K68)</f>
        <v>0</v>
      </c>
      <c r="L43" s="545">
        <f>SUM(L50:L68)</f>
        <v>9625155.5</v>
      </c>
      <c r="M43" s="498">
        <f>SUM(M50:M68)</f>
        <v>13660683.58</v>
      </c>
      <c r="N43" s="69" t="s">
        <v>470</v>
      </c>
      <c r="O43" s="87">
        <f>+O50+O57+O60+O65</f>
        <v>3849</v>
      </c>
      <c r="P43" s="546" t="s">
        <v>37</v>
      </c>
      <c r="Q43" s="546" t="s">
        <v>248</v>
      </c>
    </row>
    <row r="44" spans="2:19" ht="33" customHeight="1" x14ac:dyDescent="0.25">
      <c r="B44" s="556"/>
      <c r="C44" s="546"/>
      <c r="D44" s="546"/>
      <c r="E44" s="546"/>
      <c r="F44" s="546"/>
      <c r="G44" s="647"/>
      <c r="H44" s="546"/>
      <c r="I44" s="498"/>
      <c r="J44" s="545"/>
      <c r="K44" s="545"/>
      <c r="L44" s="545"/>
      <c r="M44" s="498"/>
      <c r="N44" s="69" t="s">
        <v>471</v>
      </c>
      <c r="O44" s="68">
        <f>+O51+O58+O61+O66</f>
        <v>29.57</v>
      </c>
      <c r="P44" s="546"/>
      <c r="Q44" s="546"/>
    </row>
    <row r="45" spans="2:19" ht="33" customHeight="1" x14ac:dyDescent="0.25">
      <c r="B45" s="556"/>
      <c r="C45" s="546"/>
      <c r="D45" s="546"/>
      <c r="E45" s="546"/>
      <c r="F45" s="546"/>
      <c r="G45" s="647"/>
      <c r="H45" s="546"/>
      <c r="I45" s="498"/>
      <c r="J45" s="545"/>
      <c r="K45" s="545"/>
      <c r="L45" s="545"/>
      <c r="M45" s="498"/>
      <c r="N45" s="69" t="s">
        <v>472</v>
      </c>
      <c r="O45" s="87">
        <f>+O59</f>
        <v>1842</v>
      </c>
      <c r="P45" s="546"/>
      <c r="Q45" s="546"/>
    </row>
    <row r="46" spans="2:19" ht="33" customHeight="1" x14ac:dyDescent="0.25">
      <c r="B46" s="556"/>
      <c r="C46" s="546"/>
      <c r="D46" s="546"/>
      <c r="E46" s="546"/>
      <c r="F46" s="546"/>
      <c r="G46" s="647"/>
      <c r="H46" s="546"/>
      <c r="I46" s="498"/>
      <c r="J46" s="545"/>
      <c r="K46" s="545"/>
      <c r="L46" s="545"/>
      <c r="M46" s="498"/>
      <c r="N46" s="69" t="s">
        <v>473</v>
      </c>
      <c r="O46" s="87">
        <f>+O52+O62+O67</f>
        <v>2311</v>
      </c>
      <c r="P46" s="546"/>
      <c r="Q46" s="546"/>
    </row>
    <row r="47" spans="2:19" ht="33" customHeight="1" x14ac:dyDescent="0.25">
      <c r="B47" s="556"/>
      <c r="C47" s="546"/>
      <c r="D47" s="546"/>
      <c r="E47" s="546"/>
      <c r="F47" s="546"/>
      <c r="G47" s="647"/>
      <c r="H47" s="546"/>
      <c r="I47" s="498"/>
      <c r="J47" s="545"/>
      <c r="K47" s="545"/>
      <c r="L47" s="545"/>
      <c r="M47" s="498"/>
      <c r="N47" s="69" t="s">
        <v>474</v>
      </c>
      <c r="O47" s="68">
        <f>+O53+O63+O68</f>
        <v>33.42</v>
      </c>
      <c r="P47" s="546"/>
      <c r="Q47" s="546"/>
    </row>
    <row r="48" spans="2:19" ht="33" customHeight="1" x14ac:dyDescent="0.25">
      <c r="B48" s="556"/>
      <c r="C48" s="546"/>
      <c r="D48" s="546"/>
      <c r="E48" s="546"/>
      <c r="F48" s="546"/>
      <c r="G48" s="647"/>
      <c r="H48" s="546"/>
      <c r="I48" s="498"/>
      <c r="J48" s="545"/>
      <c r="K48" s="545"/>
      <c r="L48" s="545"/>
      <c r="M48" s="498"/>
      <c r="N48" s="69" t="s">
        <v>475</v>
      </c>
      <c r="O48" s="87">
        <f>+O54+O64</f>
        <v>2260</v>
      </c>
      <c r="P48" s="546"/>
      <c r="Q48" s="546"/>
    </row>
    <row r="49" spans="2:17" ht="22.5" x14ac:dyDescent="0.25">
      <c r="B49" s="41" t="s">
        <v>251</v>
      </c>
      <c r="C49" s="80" t="s">
        <v>37</v>
      </c>
      <c r="D49" s="80" t="s">
        <v>37</v>
      </c>
      <c r="E49" s="80" t="s">
        <v>37</v>
      </c>
      <c r="F49" s="80" t="s">
        <v>37</v>
      </c>
      <c r="G49" s="80" t="s">
        <v>37</v>
      </c>
      <c r="H49" s="80" t="s">
        <v>37</v>
      </c>
      <c r="I49" s="68" t="s">
        <v>37</v>
      </c>
      <c r="J49" s="68" t="s">
        <v>37</v>
      </c>
      <c r="K49" s="81" t="s">
        <v>37</v>
      </c>
      <c r="L49" s="81" t="s">
        <v>37</v>
      </c>
      <c r="M49" s="68" t="s">
        <v>37</v>
      </c>
      <c r="N49" s="69" t="s">
        <v>37</v>
      </c>
      <c r="O49" s="80" t="s">
        <v>37</v>
      </c>
      <c r="P49" s="82" t="s">
        <v>37</v>
      </c>
      <c r="Q49" s="80" t="s">
        <v>37</v>
      </c>
    </row>
    <row r="50" spans="2:17" ht="37.35" customHeight="1" x14ac:dyDescent="0.25">
      <c r="B50" s="526" t="s">
        <v>476</v>
      </c>
      <c r="C50" s="555" t="s">
        <v>37</v>
      </c>
      <c r="D50" s="550" t="s">
        <v>477</v>
      </c>
      <c r="E50" s="640" t="s">
        <v>478</v>
      </c>
      <c r="F50" s="555" t="s">
        <v>37</v>
      </c>
      <c r="G50" s="550" t="s">
        <v>245</v>
      </c>
      <c r="H50" s="555" t="s">
        <v>37</v>
      </c>
      <c r="I50" s="446">
        <f>SUM(J50:M54)</f>
        <v>10410528.08</v>
      </c>
      <c r="J50" s="547">
        <v>0</v>
      </c>
      <c r="K50" s="548">
        <v>0</v>
      </c>
      <c r="L50" s="548">
        <v>3187500</v>
      </c>
      <c r="M50" s="451">
        <v>7223028.0800000001</v>
      </c>
      <c r="N50" s="84" t="s">
        <v>470</v>
      </c>
      <c r="O50" s="45">
        <v>378</v>
      </c>
      <c r="P50" s="640" t="s">
        <v>375</v>
      </c>
      <c r="Q50" s="640" t="s">
        <v>248</v>
      </c>
    </row>
    <row r="51" spans="2:17" ht="35.25" customHeight="1" x14ac:dyDescent="0.25">
      <c r="B51" s="526"/>
      <c r="C51" s="555"/>
      <c r="D51" s="550"/>
      <c r="E51" s="640"/>
      <c r="F51" s="555"/>
      <c r="G51" s="550"/>
      <c r="H51" s="555"/>
      <c r="I51" s="446"/>
      <c r="J51" s="547"/>
      <c r="K51" s="549"/>
      <c r="L51" s="549"/>
      <c r="M51" s="452"/>
      <c r="N51" s="84" t="s">
        <v>471</v>
      </c>
      <c r="O51" s="83">
        <v>11.9</v>
      </c>
      <c r="P51" s="640"/>
      <c r="Q51" s="640"/>
    </row>
    <row r="52" spans="2:17" ht="33.75" customHeight="1" x14ac:dyDescent="0.25">
      <c r="B52" s="526"/>
      <c r="C52" s="555"/>
      <c r="D52" s="550"/>
      <c r="E52" s="640"/>
      <c r="F52" s="555"/>
      <c r="G52" s="550"/>
      <c r="H52" s="555"/>
      <c r="I52" s="446"/>
      <c r="J52" s="547"/>
      <c r="K52" s="549"/>
      <c r="L52" s="549"/>
      <c r="M52" s="452"/>
      <c r="N52" s="84" t="s">
        <v>473</v>
      </c>
      <c r="O52" s="83">
        <v>810</v>
      </c>
      <c r="P52" s="640"/>
      <c r="Q52" s="640"/>
    </row>
    <row r="53" spans="2:17" ht="35.85" customHeight="1" x14ac:dyDescent="0.25">
      <c r="B53" s="526"/>
      <c r="C53" s="555"/>
      <c r="D53" s="550"/>
      <c r="E53" s="640"/>
      <c r="F53" s="555"/>
      <c r="G53" s="550"/>
      <c r="H53" s="555"/>
      <c r="I53" s="446"/>
      <c r="J53" s="547"/>
      <c r="K53" s="549"/>
      <c r="L53" s="549"/>
      <c r="M53" s="452"/>
      <c r="N53" s="84" t="s">
        <v>474</v>
      </c>
      <c r="O53" s="128">
        <v>20</v>
      </c>
      <c r="P53" s="640"/>
      <c r="Q53" s="640"/>
    </row>
    <row r="54" spans="2:17" ht="34.5" customHeight="1" x14ac:dyDescent="0.25">
      <c r="B54" s="526"/>
      <c r="C54" s="555"/>
      <c r="D54" s="550"/>
      <c r="E54" s="640"/>
      <c r="F54" s="555"/>
      <c r="G54" s="550"/>
      <c r="H54" s="555"/>
      <c r="I54" s="446"/>
      <c r="J54" s="547"/>
      <c r="K54" s="645"/>
      <c r="L54" s="645"/>
      <c r="M54" s="525"/>
      <c r="N54" s="84" t="s">
        <v>475</v>
      </c>
      <c r="O54" s="83">
        <v>325</v>
      </c>
      <c r="P54" s="640"/>
      <c r="Q54" s="640"/>
    </row>
    <row r="55" spans="2:17" ht="37.35" customHeight="1" x14ac:dyDescent="0.25">
      <c r="B55" s="41" t="s">
        <v>479</v>
      </c>
      <c r="C55" s="82"/>
      <c r="D55" s="83"/>
      <c r="E55" s="80"/>
      <c r="F55" s="82"/>
      <c r="G55" s="83"/>
      <c r="H55" s="82"/>
      <c r="I55" s="53"/>
      <c r="J55" s="53"/>
      <c r="K55" s="85"/>
      <c r="L55" s="85"/>
      <c r="M55" s="85"/>
      <c r="N55" s="84"/>
      <c r="O55" s="83"/>
      <c r="P55" s="67"/>
      <c r="Q55" s="67"/>
    </row>
    <row r="56" spans="2:17" ht="33" customHeight="1" x14ac:dyDescent="0.25">
      <c r="B56" s="41" t="s">
        <v>480</v>
      </c>
      <c r="C56" s="82"/>
      <c r="D56" s="83"/>
      <c r="E56" s="80"/>
      <c r="F56" s="82"/>
      <c r="G56" s="83"/>
      <c r="H56" s="82"/>
      <c r="I56" s="53"/>
      <c r="J56" s="53"/>
      <c r="K56" s="85"/>
      <c r="L56" s="85"/>
      <c r="M56" s="85"/>
      <c r="N56" s="129"/>
      <c r="O56" s="130"/>
      <c r="P56" s="67"/>
      <c r="Q56" s="67"/>
    </row>
    <row r="57" spans="2:17" ht="49.15" customHeight="1" x14ac:dyDescent="0.25">
      <c r="B57" s="526" t="s">
        <v>481</v>
      </c>
      <c r="C57" s="555" t="s">
        <v>37</v>
      </c>
      <c r="D57" s="550" t="s">
        <v>482</v>
      </c>
      <c r="E57" s="687" t="s">
        <v>37</v>
      </c>
      <c r="F57" s="555" t="s">
        <v>37</v>
      </c>
      <c r="G57" s="550" t="s">
        <v>245</v>
      </c>
      <c r="H57" s="555" t="s">
        <v>37</v>
      </c>
      <c r="I57" s="547">
        <f>SUM(J57:M59)</f>
        <v>6000000</v>
      </c>
      <c r="J57" s="547">
        <v>0</v>
      </c>
      <c r="K57" s="548">
        <v>0</v>
      </c>
      <c r="L57" s="548">
        <v>3000000</v>
      </c>
      <c r="M57" s="548">
        <v>3000000</v>
      </c>
      <c r="N57" s="84" t="s">
        <v>470</v>
      </c>
      <c r="O57" s="86">
        <v>3276</v>
      </c>
      <c r="P57" s="640" t="s">
        <v>279</v>
      </c>
      <c r="Q57" s="640" t="s">
        <v>248</v>
      </c>
    </row>
    <row r="58" spans="2:17" ht="34.5" customHeight="1" x14ac:dyDescent="0.25">
      <c r="B58" s="526"/>
      <c r="C58" s="555"/>
      <c r="D58" s="550"/>
      <c r="E58" s="687"/>
      <c r="F58" s="555"/>
      <c r="G58" s="550"/>
      <c r="H58" s="555"/>
      <c r="I58" s="547"/>
      <c r="J58" s="547"/>
      <c r="K58" s="549"/>
      <c r="L58" s="549"/>
      <c r="M58" s="549"/>
      <c r="N58" s="84" t="s">
        <v>471</v>
      </c>
      <c r="O58" s="83">
        <v>12.73</v>
      </c>
      <c r="P58" s="640"/>
      <c r="Q58" s="640"/>
    </row>
    <row r="59" spans="2:17" ht="34.5" customHeight="1" x14ac:dyDescent="0.25">
      <c r="B59" s="526"/>
      <c r="C59" s="555"/>
      <c r="D59" s="550"/>
      <c r="E59" s="687"/>
      <c r="F59" s="555"/>
      <c r="G59" s="550"/>
      <c r="H59" s="555"/>
      <c r="I59" s="547"/>
      <c r="J59" s="547"/>
      <c r="K59" s="549"/>
      <c r="L59" s="549"/>
      <c r="M59" s="549"/>
      <c r="N59" s="84" t="s">
        <v>472</v>
      </c>
      <c r="O59" s="83">
        <v>1842</v>
      </c>
      <c r="P59" s="640"/>
      <c r="Q59" s="640"/>
    </row>
    <row r="60" spans="2:17" ht="34.5" customHeight="1" x14ac:dyDescent="0.25">
      <c r="B60" s="526" t="s">
        <v>483</v>
      </c>
      <c r="C60" s="555" t="s">
        <v>37</v>
      </c>
      <c r="D60" s="550" t="s">
        <v>484</v>
      </c>
      <c r="E60" s="546" t="s">
        <v>150</v>
      </c>
      <c r="F60" s="555" t="s">
        <v>37</v>
      </c>
      <c r="G60" s="550" t="s">
        <v>245</v>
      </c>
      <c r="H60" s="555" t="s">
        <v>37</v>
      </c>
      <c r="I60" s="547">
        <f>SUM(J60:M64)</f>
        <v>5475311</v>
      </c>
      <c r="J60" s="547">
        <v>0</v>
      </c>
      <c r="K60" s="548">
        <v>0</v>
      </c>
      <c r="L60" s="548">
        <v>2737655.5</v>
      </c>
      <c r="M60" s="548">
        <v>2737655.5</v>
      </c>
      <c r="N60" s="84" t="s">
        <v>470</v>
      </c>
      <c r="O60" s="83">
        <v>36</v>
      </c>
      <c r="P60" s="640" t="s">
        <v>375</v>
      </c>
      <c r="Q60" s="640" t="s">
        <v>248</v>
      </c>
    </row>
    <row r="61" spans="2:17" ht="34.5" customHeight="1" x14ac:dyDescent="0.25">
      <c r="B61" s="526"/>
      <c r="C61" s="555"/>
      <c r="D61" s="550"/>
      <c r="E61" s="546"/>
      <c r="F61" s="555"/>
      <c r="G61" s="550"/>
      <c r="H61" s="555"/>
      <c r="I61" s="547"/>
      <c r="J61" s="547"/>
      <c r="K61" s="549"/>
      <c r="L61" s="549"/>
      <c r="M61" s="549"/>
      <c r="N61" s="84" t="s">
        <v>471</v>
      </c>
      <c r="O61" s="131">
        <v>1.4</v>
      </c>
      <c r="P61" s="640"/>
      <c r="Q61" s="640"/>
    </row>
    <row r="62" spans="2:17" ht="34.5" customHeight="1" x14ac:dyDescent="0.25">
      <c r="B62" s="526"/>
      <c r="C62" s="555"/>
      <c r="D62" s="550"/>
      <c r="E62" s="546"/>
      <c r="F62" s="555"/>
      <c r="G62" s="550"/>
      <c r="H62" s="555"/>
      <c r="I62" s="547"/>
      <c r="J62" s="547"/>
      <c r="K62" s="549"/>
      <c r="L62" s="549"/>
      <c r="M62" s="549"/>
      <c r="N62" s="84" t="s">
        <v>473</v>
      </c>
      <c r="O62" s="86">
        <v>1309</v>
      </c>
      <c r="P62" s="640"/>
      <c r="Q62" s="640"/>
    </row>
    <row r="63" spans="2:17" ht="23.1" customHeight="1" x14ac:dyDescent="0.25">
      <c r="B63" s="526"/>
      <c r="C63" s="555"/>
      <c r="D63" s="550"/>
      <c r="E63" s="546"/>
      <c r="F63" s="555"/>
      <c r="G63" s="550"/>
      <c r="H63" s="555"/>
      <c r="I63" s="547"/>
      <c r="J63" s="547"/>
      <c r="K63" s="549"/>
      <c r="L63" s="549"/>
      <c r="M63" s="549"/>
      <c r="N63" s="84" t="s">
        <v>474</v>
      </c>
      <c r="O63" s="83">
        <v>8.56</v>
      </c>
      <c r="P63" s="640"/>
      <c r="Q63" s="640"/>
    </row>
    <row r="64" spans="2:17" ht="39" customHeight="1" x14ac:dyDescent="0.25">
      <c r="B64" s="526"/>
      <c r="C64" s="555"/>
      <c r="D64" s="550"/>
      <c r="E64" s="546"/>
      <c r="F64" s="555"/>
      <c r="G64" s="550"/>
      <c r="H64" s="555"/>
      <c r="I64" s="547"/>
      <c r="J64" s="547"/>
      <c r="K64" s="645"/>
      <c r="L64" s="645"/>
      <c r="M64" s="645"/>
      <c r="N64" s="84" t="s">
        <v>475</v>
      </c>
      <c r="O64" s="86">
        <v>1935</v>
      </c>
      <c r="P64" s="640"/>
      <c r="Q64" s="640"/>
    </row>
    <row r="65" spans="2:19" ht="37.35" customHeight="1" x14ac:dyDescent="0.25">
      <c r="B65" s="526" t="s">
        <v>485</v>
      </c>
      <c r="C65" s="555" t="s">
        <v>37</v>
      </c>
      <c r="D65" s="550" t="s">
        <v>486</v>
      </c>
      <c r="E65" s="546" t="s">
        <v>150</v>
      </c>
      <c r="F65" s="555" t="s">
        <v>37</v>
      </c>
      <c r="G65" s="550" t="s">
        <v>245</v>
      </c>
      <c r="H65" s="555" t="s">
        <v>37</v>
      </c>
      <c r="I65" s="547">
        <f>SUM(J65:M68)</f>
        <v>1400000</v>
      </c>
      <c r="J65" s="547">
        <v>0</v>
      </c>
      <c r="K65" s="548">
        <v>0</v>
      </c>
      <c r="L65" s="548">
        <v>700000</v>
      </c>
      <c r="M65" s="548">
        <v>700000</v>
      </c>
      <c r="N65" s="41" t="s">
        <v>470</v>
      </c>
      <c r="O65" s="83">
        <v>159</v>
      </c>
      <c r="P65" s="550" t="s">
        <v>279</v>
      </c>
      <c r="Q65" s="550" t="s">
        <v>363</v>
      </c>
    </row>
    <row r="66" spans="2:19" ht="34.5" customHeight="1" x14ac:dyDescent="0.25">
      <c r="B66" s="526"/>
      <c r="C66" s="555"/>
      <c r="D66" s="550"/>
      <c r="E66" s="546"/>
      <c r="F66" s="555"/>
      <c r="G66" s="550"/>
      <c r="H66" s="555"/>
      <c r="I66" s="547"/>
      <c r="J66" s="547"/>
      <c r="K66" s="549"/>
      <c r="L66" s="549"/>
      <c r="M66" s="549"/>
      <c r="N66" s="41" t="s">
        <v>471</v>
      </c>
      <c r="O66" s="83">
        <v>3.54</v>
      </c>
      <c r="P66" s="550"/>
      <c r="Q66" s="550"/>
    </row>
    <row r="67" spans="2:19" ht="37.5" customHeight="1" x14ac:dyDescent="0.25">
      <c r="B67" s="526"/>
      <c r="C67" s="555"/>
      <c r="D67" s="550"/>
      <c r="E67" s="546"/>
      <c r="F67" s="555"/>
      <c r="G67" s="550"/>
      <c r="H67" s="555"/>
      <c r="I67" s="547"/>
      <c r="J67" s="547"/>
      <c r="K67" s="549"/>
      <c r="L67" s="549"/>
      <c r="M67" s="549"/>
      <c r="N67" s="41" t="s">
        <v>473</v>
      </c>
      <c r="O67" s="83">
        <v>192</v>
      </c>
      <c r="P67" s="550"/>
      <c r="Q67" s="550"/>
    </row>
    <row r="68" spans="2:19" ht="37.35" customHeight="1" x14ac:dyDescent="0.25">
      <c r="B68" s="526"/>
      <c r="C68" s="555"/>
      <c r="D68" s="550"/>
      <c r="E68" s="546"/>
      <c r="F68" s="555"/>
      <c r="G68" s="550"/>
      <c r="H68" s="555"/>
      <c r="I68" s="547"/>
      <c r="J68" s="547"/>
      <c r="K68" s="645"/>
      <c r="L68" s="645"/>
      <c r="M68" s="645"/>
      <c r="N68" s="41" t="s">
        <v>474</v>
      </c>
      <c r="O68" s="83">
        <v>4.8600000000000003</v>
      </c>
      <c r="P68" s="550"/>
      <c r="Q68" s="550"/>
    </row>
    <row r="69" spans="2:19" x14ac:dyDescent="0.25">
      <c r="B69" s="641" t="s">
        <v>287</v>
      </c>
      <c r="C69" s="641"/>
      <c r="D69" s="641"/>
      <c r="E69" s="641"/>
      <c r="F69" s="641"/>
      <c r="G69" s="641"/>
      <c r="H69" s="641"/>
      <c r="I69" s="120">
        <f>I43</f>
        <v>23285839.079999998</v>
      </c>
      <c r="J69" s="120">
        <f t="shared" ref="J69:K69" si="0">J43</f>
        <v>0</v>
      </c>
      <c r="K69" s="120">
        <f t="shared" si="0"/>
        <v>0</v>
      </c>
      <c r="L69" s="120">
        <f>L43</f>
        <v>9625155.5</v>
      </c>
      <c r="M69" s="120">
        <f>M43</f>
        <v>13660683.58</v>
      </c>
      <c r="N69" s="554"/>
      <c r="O69" s="554"/>
      <c r="P69" s="554"/>
      <c r="Q69" s="554"/>
    </row>
    <row r="70" spans="2:19" ht="36" customHeight="1" x14ac:dyDescent="0.25">
      <c r="B70" s="121" t="s">
        <v>292</v>
      </c>
      <c r="C70" s="530" t="s">
        <v>487</v>
      </c>
      <c r="D70" s="530"/>
      <c r="E70" s="530"/>
      <c r="F70" s="530"/>
      <c r="G70" s="530"/>
      <c r="H70" s="530"/>
      <c r="I70" s="530"/>
      <c r="J70" s="530"/>
      <c r="K70" s="530"/>
      <c r="L70" s="530"/>
      <c r="M70" s="530"/>
      <c r="N70" s="530"/>
      <c r="O70" s="530"/>
      <c r="P70" s="530"/>
      <c r="Q70" s="530"/>
    </row>
    <row r="71" spans="2:19" ht="36" customHeight="1" x14ac:dyDescent="0.25">
      <c r="B71" s="73" t="s">
        <v>488</v>
      </c>
      <c r="C71" s="530" t="s">
        <v>489</v>
      </c>
      <c r="D71" s="530"/>
      <c r="E71" s="530"/>
      <c r="F71" s="530"/>
      <c r="G71" s="530"/>
      <c r="H71" s="530"/>
      <c r="I71" s="530"/>
      <c r="J71" s="530"/>
      <c r="K71" s="530"/>
      <c r="L71" s="530"/>
      <c r="M71" s="530"/>
      <c r="N71" s="530"/>
      <c r="O71" s="530"/>
      <c r="P71" s="530"/>
      <c r="Q71" s="530"/>
    </row>
    <row r="72" spans="2:19" x14ac:dyDescent="0.25">
      <c r="L72" s="122"/>
    </row>
    <row r="73" spans="2:19" x14ac:dyDescent="0.25">
      <c r="B73" s="71" t="s">
        <v>294</v>
      </c>
    </row>
    <row r="74" spans="2:19" ht="15" customHeight="1" x14ac:dyDescent="0.25">
      <c r="B74" s="119" t="s">
        <v>3</v>
      </c>
      <c r="C74" s="616" t="s">
        <v>295</v>
      </c>
      <c r="D74" s="616"/>
      <c r="E74" s="616"/>
      <c r="F74" s="642" t="s">
        <v>296</v>
      </c>
      <c r="G74" s="643"/>
      <c r="H74" s="643"/>
      <c r="I74" s="643"/>
      <c r="J74" s="644"/>
      <c r="K74" s="616" t="s">
        <v>297</v>
      </c>
      <c r="L74" s="616"/>
      <c r="M74" s="616"/>
      <c r="N74" s="616"/>
      <c r="O74" s="616"/>
      <c r="P74" s="616"/>
      <c r="Q74" s="616"/>
    </row>
    <row r="75" spans="2:19" s="75" customFormat="1" ht="12" x14ac:dyDescent="0.2">
      <c r="B75" s="115">
        <v>1</v>
      </c>
      <c r="C75" s="617">
        <v>2</v>
      </c>
      <c r="D75" s="617"/>
      <c r="E75" s="617"/>
      <c r="F75" s="634">
        <v>3</v>
      </c>
      <c r="G75" s="635"/>
      <c r="H75" s="635"/>
      <c r="I75" s="635"/>
      <c r="J75" s="636"/>
      <c r="K75" s="617">
        <v>4</v>
      </c>
      <c r="L75" s="617"/>
      <c r="M75" s="617"/>
      <c r="N75" s="617"/>
      <c r="O75" s="617"/>
      <c r="P75" s="617"/>
      <c r="Q75" s="617"/>
      <c r="S75" s="93"/>
    </row>
    <row r="76" spans="2:19" s="70" customFormat="1" x14ac:dyDescent="0.25">
      <c r="B76" s="116"/>
      <c r="C76" s="601" t="s">
        <v>298</v>
      </c>
      <c r="D76" s="602"/>
      <c r="E76" s="623"/>
      <c r="F76" s="637"/>
      <c r="G76" s="638"/>
      <c r="H76" s="638"/>
      <c r="I76" s="638"/>
      <c r="J76" s="639"/>
      <c r="K76" s="625"/>
      <c r="L76" s="625"/>
      <c r="M76" s="625"/>
      <c r="N76" s="625"/>
      <c r="O76" s="625"/>
      <c r="P76" s="625"/>
      <c r="Q76" s="625"/>
      <c r="S76" s="114"/>
    </row>
    <row r="79" spans="2:19" x14ac:dyDescent="0.25">
      <c r="B79" s="71" t="s">
        <v>299</v>
      </c>
    </row>
    <row r="80" spans="2:19" ht="15" customHeight="1" x14ac:dyDescent="0.25">
      <c r="B80" s="119" t="s">
        <v>3</v>
      </c>
      <c r="C80" s="616" t="s">
        <v>300</v>
      </c>
      <c r="D80" s="616"/>
      <c r="E80" s="616"/>
      <c r="F80" s="616" t="s">
        <v>296</v>
      </c>
      <c r="G80" s="616"/>
      <c r="H80" s="616"/>
      <c r="I80" s="616"/>
      <c r="J80" s="616"/>
      <c r="K80" s="616" t="s">
        <v>301</v>
      </c>
      <c r="L80" s="616"/>
      <c r="M80" s="616"/>
      <c r="N80" s="616"/>
      <c r="O80" s="616"/>
      <c r="P80" s="616"/>
      <c r="Q80" s="616"/>
    </row>
    <row r="81" spans="2:19" s="75" customFormat="1" ht="11.25" customHeight="1" x14ac:dyDescent="0.2">
      <c r="B81" s="115">
        <v>1</v>
      </c>
      <c r="C81" s="617">
        <v>2</v>
      </c>
      <c r="D81" s="617"/>
      <c r="E81" s="617"/>
      <c r="F81" s="617">
        <v>3</v>
      </c>
      <c r="G81" s="617"/>
      <c r="H81" s="617"/>
      <c r="I81" s="617"/>
      <c r="J81" s="617"/>
      <c r="K81" s="617">
        <v>4</v>
      </c>
      <c r="L81" s="617"/>
      <c r="M81" s="617"/>
      <c r="N81" s="617"/>
      <c r="O81" s="617"/>
      <c r="P81" s="617"/>
      <c r="Q81" s="617"/>
      <c r="S81" s="93"/>
    </row>
    <row r="82" spans="2:19" s="70" customFormat="1" x14ac:dyDescent="0.25">
      <c r="B82" s="116"/>
      <c r="C82" s="601" t="s">
        <v>298</v>
      </c>
      <c r="D82" s="602"/>
      <c r="E82" s="623"/>
      <c r="F82" s="624"/>
      <c r="G82" s="624"/>
      <c r="H82" s="624"/>
      <c r="I82" s="624"/>
      <c r="J82" s="624"/>
      <c r="K82" s="625"/>
      <c r="L82" s="625"/>
      <c r="M82" s="625"/>
      <c r="N82" s="625"/>
      <c r="O82" s="625"/>
      <c r="P82" s="625"/>
      <c r="Q82" s="625"/>
      <c r="S82" s="114"/>
    </row>
    <row r="85" spans="2:19" x14ac:dyDescent="0.25">
      <c r="B85" s="71" t="s">
        <v>302</v>
      </c>
    </row>
    <row r="86" spans="2:19" ht="39" customHeight="1" x14ac:dyDescent="0.25">
      <c r="B86" s="90" t="s">
        <v>3</v>
      </c>
      <c r="C86" s="626" t="s">
        <v>303</v>
      </c>
      <c r="D86" s="626"/>
      <c r="E86" s="626"/>
      <c r="F86" s="627" t="s">
        <v>304</v>
      </c>
      <c r="G86" s="628"/>
      <c r="H86" s="628"/>
      <c r="I86" s="628"/>
      <c r="J86" s="628"/>
      <c r="K86" s="628"/>
      <c r="L86" s="628"/>
      <c r="M86" s="628"/>
      <c r="N86" s="628"/>
      <c r="O86" s="628"/>
      <c r="P86" s="628"/>
      <c r="Q86" s="629"/>
    </row>
    <row r="87" spans="2:19" s="123" customFormat="1" ht="12" x14ac:dyDescent="0.2">
      <c r="B87" s="117">
        <v>1</v>
      </c>
      <c r="C87" s="630">
        <v>2</v>
      </c>
      <c r="D87" s="630"/>
      <c r="E87" s="630"/>
      <c r="F87" s="631">
        <v>3</v>
      </c>
      <c r="G87" s="632"/>
      <c r="H87" s="632"/>
      <c r="I87" s="632"/>
      <c r="J87" s="632"/>
      <c r="K87" s="632"/>
      <c r="L87" s="632"/>
      <c r="M87" s="632"/>
      <c r="N87" s="632"/>
      <c r="O87" s="632"/>
      <c r="P87" s="632"/>
      <c r="Q87" s="633"/>
      <c r="S87" s="93"/>
    </row>
    <row r="88" spans="2:19" s="70" customFormat="1" ht="80.25" customHeight="1" x14ac:dyDescent="0.25">
      <c r="B88" s="95" t="s">
        <v>15</v>
      </c>
      <c r="C88" s="558" t="s">
        <v>490</v>
      </c>
      <c r="D88" s="558"/>
      <c r="E88" s="558"/>
      <c r="F88" s="613" t="s">
        <v>491</v>
      </c>
      <c r="G88" s="614"/>
      <c r="H88" s="614"/>
      <c r="I88" s="614"/>
      <c r="J88" s="614"/>
      <c r="K88" s="614"/>
      <c r="L88" s="614"/>
      <c r="M88" s="614"/>
      <c r="N88" s="614"/>
      <c r="O88" s="614"/>
      <c r="P88" s="614"/>
      <c r="Q88" s="615"/>
      <c r="S88" s="114"/>
    </row>
    <row r="89" spans="2:19" s="70" customFormat="1" x14ac:dyDescent="0.25">
      <c r="C89" s="72"/>
      <c r="D89" s="72"/>
      <c r="E89" s="72"/>
      <c r="F89" s="72"/>
      <c r="G89" s="72"/>
      <c r="H89" s="72"/>
      <c r="I89" s="118"/>
      <c r="J89" s="118"/>
      <c r="K89" s="118"/>
      <c r="L89" s="118"/>
      <c r="M89" s="118"/>
      <c r="N89" s="118"/>
      <c r="O89" s="118"/>
      <c r="P89" s="118"/>
      <c r="Q89" s="118"/>
      <c r="S89" s="114"/>
    </row>
    <row r="91" spans="2:19" x14ac:dyDescent="0.25">
      <c r="B91" s="71" t="s">
        <v>310</v>
      </c>
    </row>
    <row r="92" spans="2:19" x14ac:dyDescent="0.25">
      <c r="B92" s="119" t="s">
        <v>3</v>
      </c>
      <c r="C92" s="616" t="s">
        <v>311</v>
      </c>
      <c r="D92" s="616"/>
      <c r="E92" s="616"/>
      <c r="F92" s="616"/>
      <c r="G92" s="616"/>
      <c r="H92" s="616"/>
      <c r="I92" s="616"/>
      <c r="J92" s="616"/>
      <c r="K92" s="616"/>
      <c r="L92" s="616"/>
      <c r="M92" s="616"/>
      <c r="N92" s="616"/>
      <c r="O92" s="616"/>
      <c r="P92" s="616"/>
      <c r="Q92" s="616"/>
    </row>
    <row r="93" spans="2:19" s="75" customFormat="1" ht="12" x14ac:dyDescent="0.2">
      <c r="B93" s="117">
        <v>1</v>
      </c>
      <c r="C93" s="617">
        <v>2</v>
      </c>
      <c r="D93" s="617"/>
      <c r="E93" s="617"/>
      <c r="F93" s="617"/>
      <c r="G93" s="617"/>
      <c r="H93" s="617"/>
      <c r="I93" s="617"/>
      <c r="J93" s="617"/>
      <c r="K93" s="617"/>
      <c r="L93" s="617"/>
      <c r="M93" s="617"/>
      <c r="N93" s="617"/>
      <c r="O93" s="617"/>
      <c r="P93" s="617"/>
      <c r="Q93" s="617"/>
      <c r="S93" s="93"/>
    </row>
    <row r="94" spans="2:19" s="70" customFormat="1" ht="60" customHeight="1" x14ac:dyDescent="0.25">
      <c r="B94" s="95" t="s">
        <v>15</v>
      </c>
      <c r="C94" s="618" t="s">
        <v>312</v>
      </c>
      <c r="D94" s="619"/>
      <c r="E94" s="619"/>
      <c r="F94" s="619"/>
      <c r="G94" s="619"/>
      <c r="H94" s="619"/>
      <c r="I94" s="619"/>
      <c r="J94" s="619"/>
      <c r="K94" s="619"/>
      <c r="L94" s="619"/>
      <c r="M94" s="619"/>
      <c r="N94" s="619"/>
      <c r="O94" s="619"/>
      <c r="P94" s="619"/>
      <c r="Q94" s="620"/>
      <c r="S94" s="114"/>
    </row>
  </sheetData>
  <mergeCells count="179">
    <mergeCell ref="B2:Q2"/>
    <mergeCell ref="B3:Q3"/>
    <mergeCell ref="B5:Q5"/>
    <mergeCell ref="B6:Q6"/>
    <mergeCell ref="B9:B10"/>
    <mergeCell ref="C9:D10"/>
    <mergeCell ref="E9:J10"/>
    <mergeCell ref="K9:M10"/>
    <mergeCell ref="N9:Q9"/>
    <mergeCell ref="O10:Q10"/>
    <mergeCell ref="B18:I18"/>
    <mergeCell ref="J18:M18"/>
    <mergeCell ref="B19:I19"/>
    <mergeCell ref="C11:D11"/>
    <mergeCell ref="E11:J11"/>
    <mergeCell ref="K11:M11"/>
    <mergeCell ref="O11:Q11"/>
    <mergeCell ref="C12:D12"/>
    <mergeCell ref="E12:J12"/>
    <mergeCell ref="K12:M12"/>
    <mergeCell ref="O12:Q12"/>
    <mergeCell ref="C13:D13"/>
    <mergeCell ref="E13:J13"/>
    <mergeCell ref="K13:M13"/>
    <mergeCell ref="O13:Q13"/>
    <mergeCell ref="B15:Q15"/>
    <mergeCell ref="B16:I16"/>
    <mergeCell ref="J16:M16"/>
    <mergeCell ref="B17:I17"/>
    <mergeCell ref="J17:M17"/>
    <mergeCell ref="J19:M19"/>
    <mergeCell ref="N39:O39"/>
    <mergeCell ref="P39:P41"/>
    <mergeCell ref="Q39:Q41"/>
    <mergeCell ref="I40:I41"/>
    <mergeCell ref="J40:L40"/>
    <mergeCell ref="M40:M41"/>
    <mergeCell ref="N40:N41"/>
    <mergeCell ref="O40:O41"/>
    <mergeCell ref="B39:B41"/>
    <mergeCell ref="C39:C41"/>
    <mergeCell ref="D39:D41"/>
    <mergeCell ref="E39:E41"/>
    <mergeCell ref="F39:F41"/>
    <mergeCell ref="G39:G41"/>
    <mergeCell ref="H39:H41"/>
    <mergeCell ref="I39:M39"/>
    <mergeCell ref="B50:B54"/>
    <mergeCell ref="C50:C54"/>
    <mergeCell ref="D50:D54"/>
    <mergeCell ref="E50:E54"/>
    <mergeCell ref="F50:F54"/>
    <mergeCell ref="G50:G54"/>
    <mergeCell ref="H50:H54"/>
    <mergeCell ref="I50:I54"/>
    <mergeCell ref="H43:H48"/>
    <mergeCell ref="I43:I48"/>
    <mergeCell ref="B43:B48"/>
    <mergeCell ref="C43:C48"/>
    <mergeCell ref="D43:D48"/>
    <mergeCell ref="E43:E48"/>
    <mergeCell ref="F43:F48"/>
    <mergeCell ref="G43:G48"/>
    <mergeCell ref="J50:J54"/>
    <mergeCell ref="K50:K54"/>
    <mergeCell ref="L50:L54"/>
    <mergeCell ref="M50:M54"/>
    <mergeCell ref="P50:P54"/>
    <mergeCell ref="Q50:Q54"/>
    <mergeCell ref="P43:P48"/>
    <mergeCell ref="Q43:Q48"/>
    <mergeCell ref="J43:J48"/>
    <mergeCell ref="K43:K48"/>
    <mergeCell ref="L43:L48"/>
    <mergeCell ref="M43:M48"/>
    <mergeCell ref="I60:I64"/>
    <mergeCell ref="H57:H59"/>
    <mergeCell ref="I57:I59"/>
    <mergeCell ref="J57:J59"/>
    <mergeCell ref="K57:K59"/>
    <mergeCell ref="L57:L59"/>
    <mergeCell ref="M57:M59"/>
    <mergeCell ref="B57:B59"/>
    <mergeCell ref="C57:C59"/>
    <mergeCell ref="D57:D59"/>
    <mergeCell ref="E57:E59"/>
    <mergeCell ref="F57:F59"/>
    <mergeCell ref="G57:G59"/>
    <mergeCell ref="C74:E74"/>
    <mergeCell ref="F74:J74"/>
    <mergeCell ref="K74:Q74"/>
    <mergeCell ref="J60:J64"/>
    <mergeCell ref="K60:K64"/>
    <mergeCell ref="L60:L64"/>
    <mergeCell ref="M60:M64"/>
    <mergeCell ref="P60:P64"/>
    <mergeCell ref="Q60:Q64"/>
    <mergeCell ref="C65:C68"/>
    <mergeCell ref="D65:D68"/>
    <mergeCell ref="E65:E68"/>
    <mergeCell ref="F65:F68"/>
    <mergeCell ref="G65:G68"/>
    <mergeCell ref="H65:H68"/>
    <mergeCell ref="I65:I68"/>
    <mergeCell ref="J65:J68"/>
    <mergeCell ref="K65:K68"/>
    <mergeCell ref="L65:L68"/>
    <mergeCell ref="M65:M68"/>
    <mergeCell ref="C60:C64"/>
    <mergeCell ref="D60:D64"/>
    <mergeCell ref="E60:E64"/>
    <mergeCell ref="F60:F64"/>
    <mergeCell ref="C80:E80"/>
    <mergeCell ref="F80:J80"/>
    <mergeCell ref="K80:Q80"/>
    <mergeCell ref="C81:E81"/>
    <mergeCell ref="F81:J81"/>
    <mergeCell ref="K81:Q81"/>
    <mergeCell ref="C75:E75"/>
    <mergeCell ref="F75:J75"/>
    <mergeCell ref="K75:Q75"/>
    <mergeCell ref="C76:E76"/>
    <mergeCell ref="F76:J76"/>
    <mergeCell ref="K76:Q76"/>
    <mergeCell ref="C88:E88"/>
    <mergeCell ref="F88:Q88"/>
    <mergeCell ref="C92:Q92"/>
    <mergeCell ref="C93:Q93"/>
    <mergeCell ref="C94:Q94"/>
    <mergeCell ref="C82:E82"/>
    <mergeCell ref="F82:J82"/>
    <mergeCell ref="K82:Q82"/>
    <mergeCell ref="C86:E86"/>
    <mergeCell ref="F86:Q86"/>
    <mergeCell ref="C87:E87"/>
    <mergeCell ref="F87:Q87"/>
    <mergeCell ref="B20:I20"/>
    <mergeCell ref="J20:M20"/>
    <mergeCell ref="B21:I21"/>
    <mergeCell ref="J21:M21"/>
    <mergeCell ref="J22:M22"/>
    <mergeCell ref="B23:I23"/>
    <mergeCell ref="J23:M23"/>
    <mergeCell ref="B24:I24"/>
    <mergeCell ref="J24:M24"/>
    <mergeCell ref="B25:I25"/>
    <mergeCell ref="J25:M25"/>
    <mergeCell ref="B26:I26"/>
    <mergeCell ref="J26:M26"/>
    <mergeCell ref="B27:I27"/>
    <mergeCell ref="J27:M27"/>
    <mergeCell ref="B28:I28"/>
    <mergeCell ref="J28:M28"/>
    <mergeCell ref="B29:I29"/>
    <mergeCell ref="J29:M29"/>
    <mergeCell ref="P65:P68"/>
    <mergeCell ref="Q65:Q68"/>
    <mergeCell ref="C71:Q71"/>
    <mergeCell ref="B35:I35"/>
    <mergeCell ref="J35:M35"/>
    <mergeCell ref="B30:I30"/>
    <mergeCell ref="J30:M30"/>
    <mergeCell ref="B31:I31"/>
    <mergeCell ref="J31:M31"/>
    <mergeCell ref="B32:I32"/>
    <mergeCell ref="J32:M32"/>
    <mergeCell ref="B33:I33"/>
    <mergeCell ref="J33:M33"/>
    <mergeCell ref="B34:I34"/>
    <mergeCell ref="J34:M34"/>
    <mergeCell ref="B69:H69"/>
    <mergeCell ref="N69:Q69"/>
    <mergeCell ref="C70:Q70"/>
    <mergeCell ref="B65:B68"/>
    <mergeCell ref="P57:P59"/>
    <mergeCell ref="Q57:Q59"/>
    <mergeCell ref="B60:B64"/>
    <mergeCell ref="G60:G64"/>
    <mergeCell ref="H60:H6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C4BFE78538054EA722B05521283528" ma:contentTypeVersion="18" ma:contentTypeDescription="Create a new document." ma:contentTypeScope="" ma:versionID="b4204cadb0e3e6f7f30fe12da86f8ddf">
  <xsd:schema xmlns:xsd="http://www.w3.org/2001/XMLSchema" xmlns:xs="http://www.w3.org/2001/XMLSchema" xmlns:p="http://schemas.microsoft.com/office/2006/metadata/properties" xmlns:ns2="8f3f2252-3603-49aa-ac8e-307372a50dca" xmlns:ns3="c4be9623-8533-4525-a9d4-060d4b2303db" targetNamespace="http://schemas.microsoft.com/office/2006/metadata/properties" ma:root="true" ma:fieldsID="fdb05096d806fa947df6c0a5b685d3cd" ns2:_="" ns3:_="">
    <xsd:import namespace="8f3f2252-3603-49aa-ac8e-307372a50dca"/>
    <xsd:import namespace="c4be9623-8533-4525-a9d4-060d4b230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f2252-3603-49aa-ac8e-307372a50d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f37590-f24c-42b8-be85-cbce8e7b94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e9623-8533-4525-a9d4-060d4b2303d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192754-23d9-452b-9c52-121a2d866fdf}" ma:internalName="TaxCatchAll" ma:showField="CatchAllData" ma:web="c4be9623-8533-4525-a9d4-060d4b230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f3f2252-3603-49aa-ac8e-307372a50dca" xsi:nil="true"/>
    <lcf76f155ced4ddcb4097134ff3c332f xmlns="8f3f2252-3603-49aa-ac8e-307372a50dca">
      <Terms xmlns="http://schemas.microsoft.com/office/infopath/2007/PartnerControls"/>
    </lcf76f155ced4ddcb4097134ff3c332f>
    <TaxCatchAll xmlns="c4be9623-8533-4525-a9d4-060d4b2303db" xsi:nil="true"/>
    <SharedWithUsers xmlns="c4be9623-8533-4525-a9d4-060d4b2303db">
      <UserInfo>
        <DisplayName/>
        <AccountId xsi:nil="true"/>
        <AccountType/>
      </UserInfo>
    </SharedWithUsers>
  </documentManagement>
</p:properties>
</file>

<file path=customXml/itemProps1.xml><?xml version="1.0" encoding="utf-8"?>
<ds:datastoreItem xmlns:ds="http://schemas.openxmlformats.org/officeDocument/2006/customXml" ds:itemID="{D5193EF1-2D57-4D4A-B4FA-3F30FFAB0C70}">
  <ds:schemaRefs>
    <ds:schemaRef ds:uri="http://schemas.microsoft.com/sharepoint/v3/contenttype/forms"/>
  </ds:schemaRefs>
</ds:datastoreItem>
</file>

<file path=customXml/itemProps2.xml><?xml version="1.0" encoding="utf-8"?>
<ds:datastoreItem xmlns:ds="http://schemas.openxmlformats.org/officeDocument/2006/customXml" ds:itemID="{99AF4BCA-2C3F-4DEE-B48A-8F14AE0F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3f2252-3603-49aa-ac8e-307372a50dca"/>
    <ds:schemaRef ds:uri="c4be9623-8533-4525-a9d4-060d4b230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B54875-075C-49AC-9F1C-EC6DF71A5A08}">
  <ds:schemaRefs>
    <ds:schemaRef ds:uri="http://purl.org/dc/terms/"/>
    <ds:schemaRef ds:uri="http://schemas.microsoft.com/office/2006/documentManagement/types"/>
    <ds:schemaRef ds:uri="http://schemas.microsoft.com/office/2006/metadata/properties"/>
    <ds:schemaRef ds:uri="http://purl.org/dc/elements/1.1/"/>
    <ds:schemaRef ds:uri="8f3f2252-3603-49aa-ac8e-307372a50dca"/>
    <ds:schemaRef ds:uri="c4be9623-8533-4525-a9d4-060d4b2303db"/>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16</vt:i4>
      </vt:variant>
    </vt:vector>
  </HeadingPairs>
  <TitlesOfParts>
    <vt:vector size="29" baseType="lpstr">
      <vt:lpstr>II skyrius</vt:lpstr>
      <vt:lpstr>III skyrius</vt:lpstr>
      <vt:lpstr>IV skyrius I sk (ŠMSM)</vt:lpstr>
      <vt:lpstr>IV skyrius II sk (DJ)</vt:lpstr>
      <vt:lpstr>IV skyrius III sk (TMP)</vt:lpstr>
      <vt:lpstr>IV skyrius IV sk (SocB)</vt:lpstr>
      <vt:lpstr>IV skyrius V sk (VSB)</vt:lpstr>
      <vt:lpstr>IV skyrius VI sk (SocP)</vt:lpstr>
      <vt:lpstr>IV skyrius VII sk (Vanduo)</vt:lpstr>
      <vt:lpstr>IV skyrius VIII sk (Atliekos)</vt:lpstr>
      <vt:lpstr>IV skyrius IX sk (FZ)</vt:lpstr>
      <vt:lpstr>IV skyrius X sk (Civ)</vt:lpstr>
      <vt:lpstr>IV skyrius XI sk (Vandenv.)</vt:lpstr>
      <vt:lpstr>'II skyrius'!_ftnref2</vt:lpstr>
      <vt:lpstr>'IV skyrius I sk (ŠMSM)'!_ftnref3</vt:lpstr>
      <vt:lpstr>'IV skyrius I sk (ŠMSM)'!_ftnref4</vt:lpstr>
      <vt:lpstr>'IV skyrius I sk (ŠMSM)'!_ftnref5</vt:lpstr>
      <vt:lpstr>'II skyrius'!Print_Area</vt:lpstr>
      <vt:lpstr>'III skyrius'!Print_Area</vt:lpstr>
      <vt:lpstr>'IV skyrius I sk (ŠMSM)'!Print_Area</vt:lpstr>
      <vt:lpstr>'IV skyrius II sk (DJ)'!Print_Area</vt:lpstr>
      <vt:lpstr>'IV skyrius IV sk (SocB)'!Print_Area</vt:lpstr>
      <vt:lpstr>'IV skyrius V sk (VSB)'!Print_Area</vt:lpstr>
      <vt:lpstr>'IV skyrius VI sk (SocP)'!Print_Area</vt:lpstr>
      <vt:lpstr>'IV skyrius VII sk (Vanduo)'!Print_Area</vt:lpstr>
      <vt:lpstr>'IV skyrius VIII sk (Atliekos)'!Print_Area</vt:lpstr>
      <vt:lpstr>'IV skyrius X sk (Civ)'!Print_Area</vt:lpstr>
      <vt:lpstr>'IV skyrius XI sk (Vandenv.)'!Print_Area</vt:lpstr>
      <vt:lpstr>'II skyrius'!Print_Titles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Vita Petkeviciute-Siliuniene</cp:lastModifiedBy>
  <cp:revision/>
  <dcterms:created xsi:type="dcterms:W3CDTF">2022-11-10T11:26:31Z</dcterms:created>
  <dcterms:modified xsi:type="dcterms:W3CDTF">2026-06-03T13:16:27Z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0x0101008AC4BFE78538054EA722B05521283528</vt:lpwstr>
  </property>
  <property fmtid="{D5CDD505-2E9C-101B-9397-08002B2CF9AE}" pid="4" name="Order">
    <vt:r8>2336000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